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uditscotland.sharepoint.com/sites/quality/Fee_Setting/2020-21 audit fees/"/>
    </mc:Choice>
  </mc:AlternateContent>
  <xr:revisionPtr revIDLastSave="177" documentId="8_{77F48CD3-3D70-40E3-82C1-478A2C854BE0}" xr6:coauthVersionLast="45" xr6:coauthVersionMax="45" xr10:uidLastSave="{C7A43607-59C4-4D75-A487-1BC945623A51}"/>
  <workbookProtection workbookAlgorithmName="SHA-512" workbookHashValue="kQ1cQFeVFC1XEakVt5QCeTDxoIiZVkkE3s/e4h6HlYUwBnYo4HKFeqIVby3jeng+7winPW4kl5FSZgGP1oTUqw==" workbookSaltValue="fevQA34ApXg0WmNMWeeY1A==" workbookSpinCount="100000" lockStructure="1"/>
  <bookViews>
    <workbookView xWindow="31515" yWindow="1410" windowWidth="22605" windowHeight="12150" xr2:uid="{00000000-000D-0000-FFFF-FFFF00000000}"/>
  </bookViews>
  <sheets>
    <sheet name="Progress" sheetId="8" r:id="rId1"/>
    <sheet name="M" sheetId="5" state="hidden" r:id="rId2"/>
    <sheet name="Data" sheetId="6" state="hidden" r:id="rId3"/>
    <sheet name="Instructions" sheetId="7" state="hidden" r:id="rId4"/>
  </sheets>
  <externalReferences>
    <externalReference r:id="rId5"/>
  </externalReferences>
  <definedNames>
    <definedName name="_xlnm._FilterDatabase" localSheetId="2" hidden="1">Data!$D$2:$E$2</definedName>
    <definedName name="_xlnm._FilterDatabase" localSheetId="1" hidden="1">M!$B$4:$C$103</definedName>
    <definedName name="Auditor">M!$G$5:$H$11</definedName>
    <definedName name="Audits">M!$B$5:$B$103</definedName>
    <definedName name="BaseDiscount">[1]M!$A$4:$C$8</definedName>
    <definedName name="CurrentAuditor">M!$C$5:$C$122</definedName>
    <definedName name="CurrentData">M!$B$5:$E$122</definedName>
    <definedName name="Data">Data!$A$3:$S$120</definedName>
    <definedName name="Deadlines">M!$G$34:$H$39</definedName>
    <definedName name="Discounts">[1]M!$A$11:$C$41</definedName>
    <definedName name="Period">M!$G$22:$G$27</definedName>
    <definedName name="Year">M!$G$14:$H$19</definedName>
    <definedName name="YesNo">M!$G$30:$G$31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5" l="1"/>
  <c r="D5" i="5" l="1"/>
  <c r="E5" i="5" s="1"/>
  <c r="D12" i="5"/>
  <c r="E12" i="5" s="1"/>
  <c r="D20" i="5"/>
  <c r="E20" i="5" s="1"/>
  <c r="D28" i="5"/>
  <c r="E28" i="5" s="1"/>
  <c r="D36" i="5"/>
  <c r="E36" i="5" s="1"/>
  <c r="D44" i="5"/>
  <c r="E44" i="5" s="1"/>
  <c r="D52" i="5"/>
  <c r="E52" i="5" s="1"/>
  <c r="D60" i="5"/>
  <c r="E60" i="5" s="1"/>
  <c r="D68" i="5"/>
  <c r="E68" i="5" s="1"/>
  <c r="D76" i="5"/>
  <c r="E76" i="5" s="1"/>
  <c r="D84" i="5"/>
  <c r="E84" i="5" s="1"/>
  <c r="D92" i="5"/>
  <c r="E92" i="5" s="1"/>
  <c r="D100" i="5"/>
  <c r="E100" i="5" s="1"/>
  <c r="D108" i="5"/>
  <c r="E108" i="5" s="1"/>
  <c r="D116" i="5"/>
  <c r="E116" i="5" s="1"/>
  <c r="D32" i="5"/>
  <c r="E32" i="5" s="1"/>
  <c r="D40" i="5"/>
  <c r="E40" i="5" s="1"/>
  <c r="D72" i="5"/>
  <c r="E72" i="5" s="1"/>
  <c r="D104" i="5"/>
  <c r="E104" i="5" s="1"/>
  <c r="D17" i="5"/>
  <c r="E17" i="5" s="1"/>
  <c r="D49" i="5"/>
  <c r="E49" i="5" s="1"/>
  <c r="D73" i="5"/>
  <c r="E73" i="5" s="1"/>
  <c r="D89" i="5"/>
  <c r="E89" i="5" s="1"/>
  <c r="D113" i="5"/>
  <c r="E113" i="5" s="1"/>
  <c r="D107" i="5"/>
  <c r="E107" i="5" s="1"/>
  <c r="D13" i="5"/>
  <c r="E13" i="5" s="1"/>
  <c r="D21" i="5"/>
  <c r="E21" i="5" s="1"/>
  <c r="D29" i="5"/>
  <c r="E29" i="5" s="1"/>
  <c r="D37" i="5"/>
  <c r="E37" i="5" s="1"/>
  <c r="D45" i="5"/>
  <c r="E45" i="5" s="1"/>
  <c r="D53" i="5"/>
  <c r="E53" i="5" s="1"/>
  <c r="D61" i="5"/>
  <c r="E61" i="5" s="1"/>
  <c r="D69" i="5"/>
  <c r="E69" i="5" s="1"/>
  <c r="D77" i="5"/>
  <c r="E77" i="5" s="1"/>
  <c r="D85" i="5"/>
  <c r="E85" i="5" s="1"/>
  <c r="D93" i="5"/>
  <c r="E93" i="5" s="1"/>
  <c r="D101" i="5"/>
  <c r="E101" i="5" s="1"/>
  <c r="D109" i="5"/>
  <c r="E109" i="5" s="1"/>
  <c r="D117" i="5"/>
  <c r="E117" i="5" s="1"/>
  <c r="D24" i="5"/>
  <c r="E24" i="5" s="1"/>
  <c r="D64" i="5"/>
  <c r="E64" i="5" s="1"/>
  <c r="D88" i="5"/>
  <c r="E88" i="5" s="1"/>
  <c r="D120" i="5"/>
  <c r="E120" i="5" s="1"/>
  <c r="D33" i="5"/>
  <c r="E33" i="5" s="1"/>
  <c r="D57" i="5"/>
  <c r="E57" i="5" s="1"/>
  <c r="D97" i="5"/>
  <c r="E97" i="5" s="1"/>
  <c r="D83" i="5"/>
  <c r="E83" i="5" s="1"/>
  <c r="D6" i="5"/>
  <c r="E6" i="5" s="1"/>
  <c r="D14" i="5"/>
  <c r="E14" i="5" s="1"/>
  <c r="D22" i="5"/>
  <c r="E22" i="5" s="1"/>
  <c r="D30" i="5"/>
  <c r="E30" i="5" s="1"/>
  <c r="D38" i="5"/>
  <c r="E38" i="5" s="1"/>
  <c r="D46" i="5"/>
  <c r="E46" i="5" s="1"/>
  <c r="D54" i="5"/>
  <c r="E54" i="5" s="1"/>
  <c r="D62" i="5"/>
  <c r="E62" i="5" s="1"/>
  <c r="D70" i="5"/>
  <c r="E70" i="5" s="1"/>
  <c r="D78" i="5"/>
  <c r="E78" i="5" s="1"/>
  <c r="D86" i="5"/>
  <c r="E86" i="5" s="1"/>
  <c r="D94" i="5"/>
  <c r="E94" i="5" s="1"/>
  <c r="D102" i="5"/>
  <c r="E102" i="5" s="1"/>
  <c r="D110" i="5"/>
  <c r="E110" i="5" s="1"/>
  <c r="D118" i="5"/>
  <c r="E118" i="5" s="1"/>
  <c r="D8" i="5"/>
  <c r="E8" i="5" s="1"/>
  <c r="D56" i="5"/>
  <c r="E56" i="5" s="1"/>
  <c r="D96" i="5"/>
  <c r="E96" i="5" s="1"/>
  <c r="D9" i="5"/>
  <c r="E9" i="5" s="1"/>
  <c r="D41" i="5"/>
  <c r="E41" i="5" s="1"/>
  <c r="D81" i="5"/>
  <c r="E81" i="5" s="1"/>
  <c r="D121" i="5"/>
  <c r="E121" i="5" s="1"/>
  <c r="D115" i="5"/>
  <c r="E115" i="5" s="1"/>
  <c r="D7" i="5"/>
  <c r="E7" i="5" s="1"/>
  <c r="D15" i="5"/>
  <c r="E15" i="5" s="1"/>
  <c r="D23" i="5"/>
  <c r="E23" i="5" s="1"/>
  <c r="D31" i="5"/>
  <c r="E31" i="5" s="1"/>
  <c r="D39" i="5"/>
  <c r="E39" i="5" s="1"/>
  <c r="D47" i="5"/>
  <c r="E47" i="5" s="1"/>
  <c r="D55" i="5"/>
  <c r="E55" i="5" s="1"/>
  <c r="D63" i="5"/>
  <c r="E63" i="5" s="1"/>
  <c r="D71" i="5"/>
  <c r="E71" i="5" s="1"/>
  <c r="D79" i="5"/>
  <c r="E79" i="5" s="1"/>
  <c r="D87" i="5"/>
  <c r="E87" i="5" s="1"/>
  <c r="D95" i="5"/>
  <c r="E95" i="5" s="1"/>
  <c r="D103" i="5"/>
  <c r="E103" i="5" s="1"/>
  <c r="D111" i="5"/>
  <c r="E111" i="5" s="1"/>
  <c r="D119" i="5"/>
  <c r="E119" i="5" s="1"/>
  <c r="D16" i="5"/>
  <c r="E16" i="5" s="1"/>
  <c r="D48" i="5"/>
  <c r="E48" i="5" s="1"/>
  <c r="D80" i="5"/>
  <c r="E80" i="5" s="1"/>
  <c r="D112" i="5"/>
  <c r="E112" i="5" s="1"/>
  <c r="D25" i="5"/>
  <c r="E25" i="5" s="1"/>
  <c r="D65" i="5"/>
  <c r="E65" i="5" s="1"/>
  <c r="D105" i="5"/>
  <c r="E105" i="5" s="1"/>
  <c r="D91" i="5"/>
  <c r="E91" i="5" s="1"/>
  <c r="D10" i="5"/>
  <c r="E10" i="5" s="1"/>
  <c r="D18" i="5"/>
  <c r="E18" i="5" s="1"/>
  <c r="D26" i="5"/>
  <c r="E26" i="5" s="1"/>
  <c r="D34" i="5"/>
  <c r="E34" i="5" s="1"/>
  <c r="D42" i="5"/>
  <c r="E42" i="5" s="1"/>
  <c r="D50" i="5"/>
  <c r="E50" i="5" s="1"/>
  <c r="D58" i="5"/>
  <c r="E58" i="5" s="1"/>
  <c r="D66" i="5"/>
  <c r="E66" i="5" s="1"/>
  <c r="D74" i="5"/>
  <c r="E74" i="5" s="1"/>
  <c r="D82" i="5"/>
  <c r="E82" i="5" s="1"/>
  <c r="D90" i="5"/>
  <c r="E90" i="5" s="1"/>
  <c r="D98" i="5"/>
  <c r="E98" i="5" s="1"/>
  <c r="D106" i="5"/>
  <c r="E106" i="5" s="1"/>
  <c r="D114" i="5"/>
  <c r="E114" i="5" s="1"/>
  <c r="D122" i="5"/>
  <c r="E122" i="5" s="1"/>
  <c r="D11" i="5"/>
  <c r="E11" i="5" s="1"/>
  <c r="D19" i="5"/>
  <c r="E19" i="5" s="1"/>
  <c r="D27" i="5"/>
  <c r="E27" i="5" s="1"/>
  <c r="D35" i="5"/>
  <c r="E35" i="5" s="1"/>
  <c r="D43" i="5"/>
  <c r="E43" i="5" s="1"/>
  <c r="D51" i="5"/>
  <c r="E51" i="5" s="1"/>
  <c r="D59" i="5"/>
  <c r="E59" i="5" s="1"/>
  <c r="D67" i="5"/>
  <c r="E67" i="5" s="1"/>
  <c r="D75" i="5"/>
  <c r="E75" i="5" s="1"/>
  <c r="D99" i="5"/>
  <c r="E99" i="5" s="1"/>
  <c r="B5" i="5"/>
  <c r="C5" i="5"/>
  <c r="H14" i="5"/>
  <c r="D1" i="5" l="1"/>
  <c r="H15" i="5" l="1"/>
  <c r="H16" i="5"/>
  <c r="H17" i="5"/>
  <c r="B71" i="5" l="1"/>
  <c r="B33" i="5"/>
  <c r="C112" i="5"/>
  <c r="C87" i="5"/>
  <c r="C16" i="5"/>
  <c r="B37" i="5"/>
  <c r="C96" i="5"/>
  <c r="C51" i="5"/>
  <c r="C48" i="5"/>
  <c r="B41" i="5"/>
  <c r="B89" i="5"/>
  <c r="C49" i="5"/>
  <c r="C53" i="5"/>
  <c r="B53" i="5"/>
  <c r="B10" i="5"/>
  <c r="B17" i="5"/>
  <c r="B98" i="5"/>
  <c r="C88" i="5"/>
  <c r="C39" i="5"/>
  <c r="C47" i="5"/>
  <c r="C86" i="5"/>
  <c r="C97" i="5"/>
  <c r="C108" i="5"/>
  <c r="B51" i="5"/>
  <c r="C72" i="5"/>
  <c r="C29" i="5"/>
  <c r="C35" i="5"/>
  <c r="C58" i="5"/>
  <c r="C40" i="5"/>
  <c r="C109" i="5"/>
  <c r="C95" i="5"/>
  <c r="B94" i="5"/>
  <c r="C105" i="5"/>
  <c r="B40" i="5"/>
  <c r="B82" i="5"/>
  <c r="C63" i="5"/>
  <c r="B93" i="5"/>
  <c r="C46" i="5"/>
  <c r="B59" i="5"/>
  <c r="C28" i="5"/>
  <c r="C30" i="5"/>
  <c r="C83" i="5"/>
  <c r="B19" i="5"/>
  <c r="C24" i="5"/>
  <c r="B100" i="5"/>
  <c r="C99" i="5"/>
  <c r="B25" i="5"/>
  <c r="B45" i="5"/>
  <c r="B99" i="5"/>
  <c r="B118" i="5"/>
  <c r="B52" i="5"/>
  <c r="C61" i="5"/>
  <c r="C106" i="5"/>
  <c r="C81" i="5"/>
  <c r="C76" i="5"/>
  <c r="C41" i="5"/>
  <c r="C20" i="5"/>
  <c r="B92" i="5"/>
  <c r="C85" i="5"/>
  <c r="B90" i="5"/>
  <c r="C122" i="5"/>
  <c r="B48" i="5"/>
  <c r="C103" i="5"/>
  <c r="C37" i="5"/>
  <c r="C54" i="5"/>
  <c r="C13" i="5"/>
  <c r="B73" i="5"/>
  <c r="C33" i="5"/>
  <c r="C9" i="5"/>
  <c r="C22" i="5"/>
  <c r="C23" i="5"/>
  <c r="B81" i="5"/>
  <c r="C117" i="5"/>
  <c r="B78" i="5"/>
  <c r="B32" i="5"/>
  <c r="B66" i="5"/>
  <c r="B57" i="5"/>
  <c r="B113" i="5"/>
  <c r="C110" i="5"/>
  <c r="B38" i="5"/>
  <c r="C82" i="5"/>
  <c r="B102" i="5"/>
  <c r="C84" i="5"/>
  <c r="C32" i="5"/>
  <c r="B22" i="5"/>
  <c r="B85" i="5"/>
  <c r="C102" i="5"/>
  <c r="B12" i="5"/>
  <c r="B28" i="5"/>
  <c r="C80" i="5"/>
  <c r="C111" i="5"/>
  <c r="C17" i="5"/>
  <c r="B21" i="5"/>
  <c r="C25" i="5"/>
  <c r="C69" i="5"/>
  <c r="B26" i="5"/>
  <c r="B39" i="5"/>
  <c r="B86" i="5"/>
  <c r="C92" i="5"/>
  <c r="B16" i="5"/>
  <c r="B87" i="5"/>
  <c r="B18" i="5"/>
  <c r="B63" i="5"/>
  <c r="B58" i="5"/>
  <c r="B24" i="5"/>
  <c r="B11" i="5"/>
  <c r="B95" i="5"/>
  <c r="C77" i="5"/>
  <c r="C65" i="5"/>
  <c r="B20" i="5"/>
  <c r="C75" i="5"/>
  <c r="C14" i="5"/>
  <c r="B70" i="5"/>
  <c r="B23" i="5"/>
  <c r="C52" i="5"/>
  <c r="B34" i="5"/>
  <c r="C119" i="5"/>
  <c r="B111" i="5"/>
  <c r="C42" i="5"/>
  <c r="B80" i="5"/>
  <c r="B42" i="5"/>
  <c r="C21" i="5"/>
  <c r="B47" i="5"/>
  <c r="C34" i="5"/>
  <c r="B35" i="5"/>
  <c r="C66" i="5"/>
  <c r="C11" i="5"/>
  <c r="C7" i="5"/>
  <c r="C121" i="5"/>
  <c r="C12" i="5"/>
  <c r="B15" i="5"/>
  <c r="C67" i="5"/>
  <c r="C6" i="5"/>
  <c r="C74" i="5"/>
  <c r="B30" i="5"/>
  <c r="B115" i="5"/>
  <c r="B110" i="5"/>
  <c r="B121" i="5"/>
  <c r="B108" i="5"/>
  <c r="C98" i="5"/>
  <c r="C38" i="5"/>
  <c r="C90" i="5"/>
  <c r="B9" i="5"/>
  <c r="B36" i="5"/>
  <c r="C118" i="5"/>
  <c r="B69" i="5"/>
  <c r="B112" i="5"/>
  <c r="B74" i="5"/>
  <c r="C113" i="5"/>
  <c r="B7" i="5"/>
  <c r="B62" i="5"/>
  <c r="B72" i="5"/>
  <c r="B65" i="5"/>
  <c r="B91" i="5"/>
  <c r="C68" i="5"/>
  <c r="C104" i="5"/>
  <c r="B14" i="5"/>
  <c r="B31" i="5"/>
  <c r="B56" i="5"/>
  <c r="C18" i="5"/>
  <c r="B44" i="5"/>
  <c r="B119" i="5"/>
  <c r="C60" i="5"/>
  <c r="C120" i="5"/>
  <c r="C19" i="5"/>
  <c r="B84" i="5"/>
  <c r="B109" i="5"/>
  <c r="C64" i="5"/>
  <c r="B76" i="5"/>
  <c r="C79" i="5"/>
  <c r="B104" i="5"/>
  <c r="B27" i="5"/>
  <c r="B43" i="5"/>
  <c r="C43" i="5"/>
  <c r="C107" i="5"/>
  <c r="B116" i="5"/>
  <c r="C31" i="5"/>
  <c r="C56" i="5"/>
  <c r="C116" i="5"/>
  <c r="C44" i="5"/>
  <c r="B64" i="5"/>
  <c r="B50" i="5"/>
  <c r="B101" i="5"/>
  <c r="C73" i="5"/>
  <c r="C26" i="5"/>
  <c r="B13" i="5"/>
  <c r="B120" i="5"/>
  <c r="C59" i="5"/>
  <c r="B75" i="5"/>
  <c r="C55" i="5"/>
  <c r="C101" i="5"/>
  <c r="B107" i="5"/>
  <c r="C93" i="5"/>
  <c r="B79" i="5"/>
  <c r="B122" i="5"/>
  <c r="B96" i="5"/>
  <c r="C114" i="5"/>
  <c r="B54" i="5"/>
  <c r="B117" i="5"/>
  <c r="B114" i="5"/>
  <c r="B97" i="5"/>
  <c r="C8" i="5"/>
  <c r="B83" i="5"/>
  <c r="B55" i="5"/>
  <c r="C50" i="5"/>
  <c r="B29" i="5"/>
  <c r="C89" i="5"/>
  <c r="C71" i="5"/>
  <c r="C45" i="5"/>
  <c r="B106" i="5"/>
  <c r="B49" i="5"/>
  <c r="B67" i="5"/>
  <c r="C70" i="5"/>
  <c r="B6" i="5"/>
  <c r="C10" i="5"/>
  <c r="B105" i="5"/>
  <c r="C27" i="5"/>
  <c r="C36" i="5"/>
  <c r="C57" i="5"/>
  <c r="C78" i="5"/>
  <c r="B77" i="5"/>
  <c r="B61" i="5"/>
  <c r="B60" i="5"/>
  <c r="B88" i="5"/>
  <c r="C100" i="5"/>
  <c r="C15" i="5"/>
  <c r="C62" i="5"/>
  <c r="B46" i="5"/>
  <c r="B103" i="5"/>
  <c r="C91" i="5"/>
  <c r="B68" i="5"/>
  <c r="C115" i="5"/>
  <c r="C94" i="5"/>
  <c r="B8" i="5"/>
  <c r="B9" i="8" l="1"/>
  <c r="D9" i="8" s="1"/>
  <c r="A8" i="8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l="1"/>
  <c r="B34" i="8"/>
  <c r="D34" i="8" s="1"/>
  <c r="B31" i="8"/>
  <c r="D31" i="8" s="1"/>
  <c r="B21" i="8"/>
  <c r="D21" i="8" s="1"/>
  <c r="B13" i="8"/>
  <c r="D13" i="8" s="1"/>
  <c r="B12" i="8"/>
  <c r="D12" i="8" s="1"/>
  <c r="B16" i="8"/>
  <c r="D16" i="8" s="1"/>
  <c r="B17" i="8"/>
  <c r="D17" i="8" s="1"/>
  <c r="B24" i="8"/>
  <c r="D24" i="8" s="1"/>
  <c r="B10" i="8"/>
  <c r="D10" i="8" s="1"/>
  <c r="B29" i="8"/>
  <c r="D29" i="8" s="1"/>
  <c r="B11" i="8"/>
  <c r="D11" i="8" s="1"/>
  <c r="B28" i="8"/>
  <c r="D28" i="8" s="1"/>
  <c r="B22" i="8"/>
  <c r="D22" i="8" s="1"/>
  <c r="B15" i="8"/>
  <c r="D15" i="8" s="1"/>
  <c r="B27" i="8"/>
  <c r="D27" i="8" s="1"/>
  <c r="B30" i="8"/>
  <c r="D30" i="8" s="1"/>
  <c r="B14" i="8"/>
  <c r="D14" i="8" s="1"/>
  <c r="B25" i="8"/>
  <c r="D25" i="8" s="1"/>
  <c r="B23" i="8"/>
  <c r="D23" i="8" s="1"/>
  <c r="B26" i="8"/>
  <c r="D26" i="8" s="1"/>
  <c r="B18" i="8"/>
  <c r="D18" i="8" s="1"/>
  <c r="B20" i="8"/>
  <c r="D20" i="8" s="1"/>
  <c r="B19" i="8"/>
  <c r="D19" i="8" s="1"/>
  <c r="A36" i="8" l="1"/>
  <c r="B36" i="8" s="1"/>
  <c r="D36" i="8" s="1"/>
  <c r="B35" i="8"/>
  <c r="D35" i="8" s="1"/>
  <c r="B32" i="8"/>
  <c r="D32" i="8" s="1"/>
  <c r="N2" i="5"/>
  <c r="B33" i="8" l="1"/>
  <c r="D33" i="8" s="1"/>
  <c r="O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tc={E3600114-91FD-432E-AFE8-F9DDA122FC98}</author>
  </authors>
  <commentList>
    <comment ref="E8" authorId="0" shapeId="0" xr:uid="{E3600114-91FD-432E-AFE8-F9DDA122FC98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insert the deadline if you do not yet have a planned date, or the end of the month if you only know the month.</t>
      </text>
    </comment>
  </commentList>
</comments>
</file>

<file path=xl/sharedStrings.xml><?xml version="1.0" encoding="utf-8"?>
<sst xmlns="http://schemas.openxmlformats.org/spreadsheetml/2006/main" count="1180" uniqueCount="182">
  <si>
    <t>Dumfries and Galloway Council</t>
  </si>
  <si>
    <t>Midlothian Council</t>
  </si>
  <si>
    <t>South West RTP</t>
  </si>
  <si>
    <t>Strathclyde Concessionary Travel Scheme JC</t>
  </si>
  <si>
    <t>Strathclyde Partnership for Transport</t>
  </si>
  <si>
    <t>Body</t>
  </si>
  <si>
    <t>Auditor</t>
  </si>
  <si>
    <t>DEL</t>
  </si>
  <si>
    <t>SM</t>
  </si>
  <si>
    <t>KPMG</t>
  </si>
  <si>
    <t>GT</t>
  </si>
  <si>
    <t>Mental Welfare Commission for Scotland</t>
  </si>
  <si>
    <t>NHS 24</t>
  </si>
  <si>
    <t xml:space="preserve">NHS Education for Scotland </t>
  </si>
  <si>
    <t>NHS Health Scotland</t>
  </si>
  <si>
    <t>Scottish Ambulance Service</t>
  </si>
  <si>
    <t>Scottish Environment Protection Agency</t>
  </si>
  <si>
    <t>Scottish Legal Complaints Commission</t>
  </si>
  <si>
    <t>Scottish Water</t>
  </si>
  <si>
    <t>Borders College</t>
  </si>
  <si>
    <t>City of Glasgow College</t>
  </si>
  <si>
    <t>Dumfries and Galloway College</t>
  </si>
  <si>
    <t>Forth Valley College</t>
  </si>
  <si>
    <t>Inverness College</t>
  </si>
  <si>
    <t>Lews Castle College</t>
  </si>
  <si>
    <t>North Highland College</t>
  </si>
  <si>
    <t>Perth College</t>
  </si>
  <si>
    <t>South Lanarkshire College</t>
  </si>
  <si>
    <t>West Lothian College</t>
  </si>
  <si>
    <t>Year</t>
  </si>
  <si>
    <t>Grant Thornton UK LLP</t>
  </si>
  <si>
    <t>Deloitte LLP</t>
  </si>
  <si>
    <t>KPMG LLP</t>
  </si>
  <si>
    <t>To update each year:</t>
  </si>
  <si>
    <t>That is all!</t>
  </si>
  <si>
    <t>Firm</t>
  </si>
  <si>
    <t>Body Name</t>
  </si>
  <si>
    <t>December</t>
  </si>
  <si>
    <t>March</t>
  </si>
  <si>
    <t>June</t>
  </si>
  <si>
    <t>September</t>
  </si>
  <si>
    <t>Period</t>
  </si>
  <si>
    <t>Yes</t>
  </si>
  <si>
    <t>No</t>
  </si>
  <si>
    <t>YesNo</t>
  </si>
  <si>
    <t>Audit Year</t>
  </si>
  <si>
    <t>Progress report as at</t>
  </si>
  <si>
    <t>Fife College</t>
  </si>
  <si>
    <t>Ayrshire college</t>
  </si>
  <si>
    <t>Glasgow Regional Board</t>
  </si>
  <si>
    <t>New College Lanarkshire</t>
  </si>
  <si>
    <t>Glasgow Kelvin College</t>
  </si>
  <si>
    <t>Glasgow Clyde College</t>
  </si>
  <si>
    <t>West College Scotland</t>
  </si>
  <si>
    <t>Midlothian IJB</t>
  </si>
  <si>
    <t>Historic Environment Scotland</t>
  </si>
  <si>
    <t>Dumfries and Galloway IJB</t>
  </si>
  <si>
    <t>Expenses already claimed</t>
  </si>
  <si>
    <t>Additional fees incurred not yet notified to Audit Scotland</t>
  </si>
  <si>
    <t>% Progress</t>
  </si>
  <si>
    <t>Only complete these columns for March return.
All figures should include VAT.</t>
  </si>
  <si>
    <t>2016/17</t>
  </si>
  <si>
    <t>2017/18</t>
  </si>
  <si>
    <t>2018/19</t>
  </si>
  <si>
    <t>2019/20</t>
  </si>
  <si>
    <t>2020/21</t>
  </si>
  <si>
    <t>East Ayrshire Council</t>
  </si>
  <si>
    <t>North Ayrshire Council</t>
  </si>
  <si>
    <t>Shetland Islands Council</t>
  </si>
  <si>
    <t>South Ayrshire Council</t>
  </si>
  <si>
    <t>Shetland Islands Pension Fund</t>
  </si>
  <si>
    <t>Ayrshire VJB</t>
  </si>
  <si>
    <t>East Ayrshire Health and Social Care Partnership</t>
  </si>
  <si>
    <t>North Ayrshire Health and Social Care Partnership</t>
  </si>
  <si>
    <t>Orkney and Shetland VJB</t>
  </si>
  <si>
    <t>Shetland Health &amp; Social Care Partnership</t>
  </si>
  <si>
    <t>South Ayrshire HSCP</t>
  </si>
  <si>
    <t>ZetTrans</t>
  </si>
  <si>
    <t>NHS Ayrshire and Arran</t>
  </si>
  <si>
    <t>NHS Shetland</t>
  </si>
  <si>
    <t>Healthcare Improvement Scotland</t>
  </si>
  <si>
    <t>Bord na Gaidhlig</t>
  </si>
  <si>
    <t>Commissioner for Ethical Standards in Public Life</t>
  </si>
  <si>
    <t>Crofting Commission</t>
  </si>
  <si>
    <t>Scotland's Commissioner for Children and Young People</t>
  </si>
  <si>
    <t>Scottish Fire &amp; Rescue Service</t>
  </si>
  <si>
    <t>Scottish Human Rights Commission</t>
  </si>
  <si>
    <t>Scottish Information Commissioner</t>
  </si>
  <si>
    <t>Scottish Public Services Ombudsman</t>
  </si>
  <si>
    <t>South West Scotand CJA</t>
  </si>
  <si>
    <t>Falkirk Council</t>
  </si>
  <si>
    <t>West Lothian Council</t>
  </si>
  <si>
    <t>Falkirk Pension Fund</t>
  </si>
  <si>
    <t>The Falkirk Partnership</t>
  </si>
  <si>
    <t>West Lothian Health &amp; Social Care Partnership</t>
  </si>
  <si>
    <t>Moray College</t>
  </si>
  <si>
    <t>North East Scotland College</t>
  </si>
  <si>
    <t>NHS Dumfries &amp; Galloway</t>
  </si>
  <si>
    <t>NHS Highland</t>
  </si>
  <si>
    <t>Dumfries &amp; Galloway Pension Fund</t>
  </si>
  <si>
    <t>Highland and Western Isles VJB</t>
  </si>
  <si>
    <t>Highland Council</t>
  </si>
  <si>
    <t>Highland Pension Fund</t>
  </si>
  <si>
    <t>HITRANS</t>
  </si>
  <si>
    <t>Cairngorms National Park Authority</t>
  </si>
  <si>
    <t>Care Inspectorate</t>
  </si>
  <si>
    <t xml:space="preserve">Loch Lomond and the Trossachs NPA </t>
  </si>
  <si>
    <t>Scottish Canals</t>
  </si>
  <si>
    <t>Scottish Social Services Council</t>
  </si>
  <si>
    <t>Accountant in Bankruptcy</t>
  </si>
  <si>
    <t>Office of the Scottish Charity Regulator</t>
  </si>
  <si>
    <t>Student Awards Agency for Scotland</t>
  </si>
  <si>
    <t>Aberdeen City Council</t>
  </si>
  <si>
    <t>Perth and Kinross Council</t>
  </si>
  <si>
    <t>Aberdeen City IJB</t>
  </si>
  <si>
    <t>East of Scotland European Consortium</t>
  </si>
  <si>
    <t>Perth and Kinross IJB</t>
  </si>
  <si>
    <t>TACTRAN</t>
  </si>
  <si>
    <t>City of Edinburgh Council</t>
  </si>
  <si>
    <t>Lothian Pension Fund</t>
  </si>
  <si>
    <t>Edinburgh Health &amp; Social Care Partnership</t>
  </si>
  <si>
    <t>Lothian VJB</t>
  </si>
  <si>
    <t>SESTRAN</t>
  </si>
  <si>
    <t>NHS Lothian</t>
  </si>
  <si>
    <t>National Waiting Times Centre Board</t>
  </si>
  <si>
    <t>State Hospital Board for Scotland</t>
  </si>
  <si>
    <t>Lothian and Borders CJA</t>
  </si>
  <si>
    <t xml:space="preserve">Police Investigation and Review Commissioner </t>
  </si>
  <si>
    <t>Scottish Road Works Commissioner</t>
  </si>
  <si>
    <t>Disclosure Scotland</t>
  </si>
  <si>
    <t>Scottish Courts and Tribunals Service</t>
  </si>
  <si>
    <t>Scottish Prison Service</t>
  </si>
  <si>
    <t>Scottish Housing Regulator</t>
  </si>
  <si>
    <t>EY</t>
  </si>
  <si>
    <t>MAZ</t>
  </si>
  <si>
    <t>Mazars LLP</t>
  </si>
  <si>
    <t>Ernst &amp; Young LLP</t>
  </si>
  <si>
    <t>Community Justice Scotland</t>
  </si>
  <si>
    <t>Children and Young People’s Commissioner Scotland</t>
  </si>
  <si>
    <t>Crown Estate Scotland</t>
  </si>
  <si>
    <t xml:space="preserve">Loch Lomond &amp; the Trossachs NPA </t>
  </si>
  <si>
    <t>Police Investigations &amp; Review Commissioner</t>
  </si>
  <si>
    <t>Scottish Fire and Rescue Service</t>
  </si>
  <si>
    <t>Lanarkshire Board</t>
  </si>
  <si>
    <t>East Ayrshire IJB</t>
  </si>
  <si>
    <t>Edinburgh IJB</t>
  </si>
  <si>
    <t>Falkirk IJB</t>
  </si>
  <si>
    <t>North Ayrshire IJB</t>
  </si>
  <si>
    <t>SEStran</t>
  </si>
  <si>
    <t>Shetland IJB</t>
  </si>
  <si>
    <t>South Ayrshire IJB</t>
  </si>
  <si>
    <t>SWestrans</t>
  </si>
  <si>
    <t>West Lothian IJB</t>
  </si>
  <si>
    <t>NHS Education for Scotland</t>
  </si>
  <si>
    <t>The State Hospital</t>
  </si>
  <si>
    <t>Commissioner for Ethical Standards in Public Life in Scotland</t>
  </si>
  <si>
    <t>Dumfries and Galloway Pension Fund</t>
  </si>
  <si>
    <t>Police Investigations and Review Commissioner</t>
  </si>
  <si>
    <t>Independent Living Fund</t>
  </si>
  <si>
    <t>Public Health Scotland</t>
  </si>
  <si>
    <t>Loch Lomond and the Trossachs NPA</t>
  </si>
  <si>
    <t>Final</t>
  </si>
  <si>
    <t>2021/22</t>
  </si>
  <si>
    <t>Independent Living Fund Scotland</t>
  </si>
  <si>
    <t>NHS Dumfries and Galloway</t>
  </si>
  <si>
    <t>AAS</t>
  </si>
  <si>
    <t>Azets</t>
  </si>
  <si>
    <t>Sector</t>
  </si>
  <si>
    <t>CG</t>
  </si>
  <si>
    <t>FE</t>
  </si>
  <si>
    <t>LG</t>
  </si>
  <si>
    <t>NHS</t>
  </si>
  <si>
    <t>SW</t>
  </si>
  <si>
    <t>CGch</t>
  </si>
  <si>
    <t>Deadline</t>
  </si>
  <si>
    <t>Expected sign off date</t>
  </si>
  <si>
    <t>Reasons if expected sign off is after deadline</t>
  </si>
  <si>
    <t>Deadlines</t>
  </si>
  <si>
    <t>Update the deadlines on the M sheet in the event that they change.</t>
  </si>
  <si>
    <t>Copy the list of bodies and the accompanying list of auditor and sector from the "Proforma Data" sheet of the fee budget into the Data sheet under the appropriate year.</t>
  </si>
  <si>
    <t>Exceptional</t>
  </si>
  <si>
    <t>Expenses incurred to 31/03/21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</si>
</sst>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9" fontId="4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/>
    <xf numFmtId="0" fontId="3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top"/>
    </xf>
    <xf numFmtId="0" fontId="2" fillId="2" borderId="0" xfId="0" applyFont="1" applyFill="1"/>
    <xf numFmtId="0" fontId="0" fillId="2" borderId="0" xfId="0" applyFill="1"/>
    <xf numFmtId="0" fontId="1" fillId="0" borderId="0" xfId="0" applyFont="1" applyFill="1"/>
    <xf numFmtId="0" fontId="2" fillId="0" borderId="0" xfId="0" applyFont="1" applyFill="1"/>
    <xf numFmtId="0" fontId="0" fillId="0" borderId="0" xfId="0" applyFill="1"/>
    <xf numFmtId="9" fontId="0" fillId="0" borderId="0" xfId="0" applyNumberFormat="1" applyFill="1"/>
    <xf numFmtId="14" fontId="0" fillId="0" borderId="0" xfId="0" applyNumberFormat="1" applyFill="1"/>
    <xf numFmtId="0" fontId="1" fillId="0" borderId="0" xfId="0" applyFont="1" applyBorder="1" applyAlignment="1">
      <alignment vertical="center"/>
    </xf>
    <xf numFmtId="0" fontId="6" fillId="0" borderId="0" xfId="0" applyFont="1" applyFill="1" applyBorder="1"/>
    <xf numFmtId="0" fontId="0" fillId="2" borderId="0" xfId="0" applyFont="1" applyFill="1"/>
    <xf numFmtId="0" fontId="5" fillId="0" borderId="0" xfId="0" applyFont="1"/>
    <xf numFmtId="0" fontId="0" fillId="0" borderId="0" xfId="0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9" fontId="0" fillId="0" borderId="2" xfId="2" applyFont="1" applyFill="1" applyBorder="1" applyProtection="1">
      <protection locked="0"/>
    </xf>
    <xf numFmtId="9" fontId="0" fillId="0" borderId="3" xfId="2" applyFont="1" applyFill="1" applyBorder="1" applyProtection="1">
      <protection locked="0"/>
    </xf>
    <xf numFmtId="9" fontId="0" fillId="0" borderId="3" xfId="2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2" fillId="0" borderId="0" xfId="0" applyFont="1" applyAlignment="1">
      <alignment wrapText="1"/>
    </xf>
    <xf numFmtId="10" fontId="0" fillId="0" borderId="4" xfId="0" applyNumberFormat="1" applyBorder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14" fontId="0" fillId="2" borderId="0" xfId="0" applyNumberFormat="1" applyFill="1"/>
    <xf numFmtId="0" fontId="0" fillId="0" borderId="7" xfId="0" applyBorder="1" applyProtection="1">
      <protection locked="0"/>
    </xf>
    <xf numFmtId="0" fontId="1" fillId="0" borderId="2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0" fillId="0" borderId="14" xfId="0" applyBorder="1" applyProtection="1">
      <protection locked="0"/>
    </xf>
    <xf numFmtId="0" fontId="0" fillId="0" borderId="10" xfId="0" applyBorder="1" applyProtection="1">
      <protection locked="0"/>
    </xf>
    <xf numFmtId="16" fontId="0" fillId="0" borderId="3" xfId="0" applyNumberFormat="1" applyBorder="1" applyProtection="1">
      <protection locked="0"/>
    </xf>
    <xf numFmtId="14" fontId="0" fillId="0" borderId="5" xfId="2" applyNumberFormat="1" applyFont="1" applyFill="1" applyBorder="1" applyProtection="1"/>
    <xf numFmtId="14" fontId="0" fillId="0" borderId="12" xfId="2" applyNumberFormat="1" applyFont="1" applyFill="1" applyBorder="1" applyProtection="1"/>
    <xf numFmtId="14" fontId="0" fillId="0" borderId="12" xfId="2" applyNumberFormat="1" applyFont="1" applyBorder="1" applyProtection="1"/>
    <xf numFmtId="14" fontId="0" fillId="0" borderId="8" xfId="0" applyNumberFormat="1" applyBorder="1" applyProtection="1"/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vertical="top" wrapText="1"/>
    </xf>
  </cellXfs>
  <cellStyles count="3">
    <cellStyle name="Normal" xfId="0" builtinId="0"/>
    <cellStyle name="Normal 2" xfId="1" xr:uid="{00000000-0005-0000-0000-000001000000}"/>
    <cellStyle name="Percent" xfId="2" builtinId="5"/>
  </cellStyles>
  <dxfs count="5">
    <dxf>
      <font>
        <color theme="1"/>
      </font>
    </dxf>
    <dxf>
      <font>
        <color theme="1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Relationship Id="rId14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Drop" dropStyle="combo" dx="15" fmlaLink="M!$C$1" fmlaRange="Auditor" sel="7" val="0"/>
</file>

<file path=xl/ctrlProps/ctrlProp2.xml><?xml version="1.0" encoding="utf-8"?>
<formControlPr xmlns="http://schemas.microsoft.com/office/spreadsheetml/2009/9/main" objectType="Drop" dropStyle="combo" dx="15" fmlaLink="M!$C$2" fmlaRange="Year" noThreeD="1" sel="5" val="0"/>
</file>

<file path=xl/ctrlProps/ctrlProp3.xml><?xml version="1.0" encoding="utf-8"?>
<formControlPr xmlns="http://schemas.microsoft.com/office/spreadsheetml/2009/9/main" objectType="Drop" dropStyle="combo" dx="15" fmlaLink="$C$2" fmlaRange="Period" noThreeD="1" sel="1" val="0"/>
</file>

<file path=xl/ctrlProps/ctrlProp4.xml><?xml version="1.0" encoding="utf-8"?>
<formControlPr xmlns="http://schemas.microsoft.com/office/spreadsheetml/2009/9/main" objectType="Drop" dropStyle="combo" dx="15" fmlaLink="M!$C$2" fmlaRange="Year" noThreeD="1" sel="5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411480</xdr:colOff>
          <xdr:row>3</xdr:row>
          <xdr:rowOff>0</xdr:rowOff>
        </xdr:from>
        <xdr:to>
          <xdr:col>2</xdr:col>
          <xdr:colOff>0</xdr:colOff>
          <xdr:row>4</xdr:row>
          <xdr:rowOff>0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1508760</xdr:colOff>
          <xdr:row>5</xdr:row>
          <xdr:rowOff>7620</xdr:rowOff>
        </xdr:from>
        <xdr:to>
          <xdr:col>2</xdr:col>
          <xdr:colOff>0</xdr:colOff>
          <xdr:row>6</xdr:row>
          <xdr:rowOff>0</xdr:rowOff>
        </xdr:to>
        <xdr:sp macro="" textlink="">
          <xdr:nvSpPr>
            <xdr:cNvPr id="5123" name="Drop Down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</xdr:row>
          <xdr:rowOff>0</xdr:rowOff>
        </xdr:from>
        <xdr:to>
          <xdr:col>3</xdr:col>
          <xdr:colOff>0</xdr:colOff>
          <xdr:row>1</xdr:row>
          <xdr:rowOff>190500</xdr:rowOff>
        </xdr:to>
        <xdr:sp macro="" textlink="">
          <xdr:nvSpPr>
            <xdr:cNvPr id="5124" name="Drop Down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0</xdr:row>
          <xdr:rowOff>152400</xdr:rowOff>
        </xdr:from>
        <xdr:to>
          <xdr:col>4</xdr:col>
          <xdr:colOff>19050</xdr:colOff>
          <xdr:row>2</xdr:row>
          <xdr:rowOff>0</xdr:rowOff>
        </xdr:to>
        <xdr:sp macro="" textlink="">
          <xdr:nvSpPr>
            <xdr:cNvPr id="5126" name="Drop Down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566\AppData\Local\Microsoft\Windows\Temporary%20Internet%20Files\Content.Outlook\T0LKUYAY\Fees_budget_15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structions"/>
      <sheetName val="Rates"/>
      <sheetName val="M"/>
      <sheetName val="LG"/>
      <sheetName val="NHS"/>
      <sheetName val="CG"/>
      <sheetName val="FE"/>
      <sheetName val="SW"/>
      <sheetName val="Net_Rem"/>
      <sheetName val="Summary"/>
      <sheetName val="Fin_Yr"/>
      <sheetName val="REBATE"/>
      <sheetName val="Auditor's folios &amp; fees (AGS-C)"/>
      <sheetName val="CG non charge - central charge"/>
    </sheetNames>
    <sheetDataSet>
      <sheetData sheetId="0"/>
      <sheetData sheetId="1"/>
      <sheetData sheetId="2"/>
      <sheetData sheetId="3">
        <row r="4">
          <cell r="A4" t="str">
            <v>LG</v>
          </cell>
          <cell r="B4">
            <v>0.15</v>
          </cell>
          <cell r="C4">
            <v>0.85</v>
          </cell>
        </row>
        <row r="5">
          <cell r="A5" t="str">
            <v>NHS</v>
          </cell>
          <cell r="B5">
            <v>0.2</v>
          </cell>
          <cell r="C5">
            <v>0.8</v>
          </cell>
        </row>
        <row r="6">
          <cell r="A6" t="str">
            <v>SW</v>
          </cell>
          <cell r="B6">
            <v>0.2</v>
          </cell>
          <cell r="C6">
            <v>0.8</v>
          </cell>
        </row>
        <row r="7">
          <cell r="A7" t="str">
            <v>CG</v>
          </cell>
          <cell r="B7">
            <v>0.1</v>
          </cell>
          <cell r="C7">
            <v>0.9</v>
          </cell>
        </row>
        <row r="8">
          <cell r="A8" t="str">
            <v>FE</v>
          </cell>
          <cell r="B8">
            <v>0</v>
          </cell>
          <cell r="C8">
            <v>1</v>
          </cell>
        </row>
        <row r="11">
          <cell r="A11" t="str">
            <v>PWC LG</v>
          </cell>
          <cell r="B11">
            <v>0.31</v>
          </cell>
          <cell r="C11">
            <v>0.69</v>
          </cell>
        </row>
        <row r="12">
          <cell r="A12" t="str">
            <v>PWC NHS</v>
          </cell>
          <cell r="B12">
            <v>0.26</v>
          </cell>
          <cell r="C12">
            <v>0.74</v>
          </cell>
        </row>
        <row r="13">
          <cell r="A13" t="str">
            <v>PWC CG</v>
          </cell>
          <cell r="B13">
            <v>0.21</v>
          </cell>
          <cell r="C13">
            <v>0.79</v>
          </cell>
        </row>
        <row r="14">
          <cell r="A14" t="str">
            <v>PWC SW</v>
          </cell>
          <cell r="B14">
            <v>0.35</v>
          </cell>
          <cell r="C14">
            <v>0.65</v>
          </cell>
        </row>
        <row r="15">
          <cell r="A15" t="str">
            <v>KPMG LG</v>
          </cell>
          <cell r="B15">
            <v>0.15</v>
          </cell>
          <cell r="C15">
            <v>0.85</v>
          </cell>
        </row>
        <row r="16">
          <cell r="A16" t="str">
            <v>KPMG CG</v>
          </cell>
          <cell r="B16">
            <v>0.1</v>
          </cell>
          <cell r="C16">
            <v>0.9</v>
          </cell>
        </row>
        <row r="17">
          <cell r="A17" t="str">
            <v>KPMG FE</v>
          </cell>
          <cell r="B17">
            <v>0</v>
          </cell>
          <cell r="C17">
            <v>1</v>
          </cell>
        </row>
        <row r="18">
          <cell r="A18" t="str">
            <v>DEL LG</v>
          </cell>
          <cell r="B18">
            <v>0.26</v>
          </cell>
          <cell r="C18">
            <v>0.74</v>
          </cell>
        </row>
        <row r="19">
          <cell r="A19" t="str">
            <v>DEL NHS</v>
          </cell>
          <cell r="B19">
            <v>0.33</v>
          </cell>
          <cell r="C19">
            <v>0.66999999999999993</v>
          </cell>
        </row>
        <row r="20">
          <cell r="A20" t="str">
            <v>DEL CG</v>
          </cell>
          <cell r="B20">
            <v>0.15</v>
          </cell>
          <cell r="C20">
            <v>0.85</v>
          </cell>
        </row>
        <row r="21">
          <cell r="A21" t="str">
            <v>GT LG</v>
          </cell>
          <cell r="B21">
            <v>0.2</v>
          </cell>
          <cell r="C21">
            <v>0.8</v>
          </cell>
        </row>
        <row r="22">
          <cell r="A22" t="str">
            <v>GT CG</v>
          </cell>
          <cell r="B22">
            <v>0.15</v>
          </cell>
          <cell r="C22">
            <v>0.85</v>
          </cell>
        </row>
        <row r="23">
          <cell r="A23" t="str">
            <v>GT FE</v>
          </cell>
          <cell r="B23">
            <v>0.1</v>
          </cell>
          <cell r="C23">
            <v>0.9</v>
          </cell>
        </row>
        <row r="24">
          <cell r="A24" t="str">
            <v>SM LG</v>
          </cell>
          <cell r="B24">
            <v>0.15</v>
          </cell>
          <cell r="C24">
            <v>0.85</v>
          </cell>
        </row>
        <row r="25">
          <cell r="A25" t="str">
            <v>SM NHS</v>
          </cell>
          <cell r="B25">
            <v>0.2</v>
          </cell>
          <cell r="C25">
            <v>0.8</v>
          </cell>
        </row>
        <row r="26">
          <cell r="A26" t="str">
            <v>SM CG</v>
          </cell>
          <cell r="B26">
            <v>0.1</v>
          </cell>
          <cell r="C26">
            <v>0.9</v>
          </cell>
        </row>
        <row r="27">
          <cell r="A27" t="str">
            <v>SM FE</v>
          </cell>
          <cell r="B27">
            <v>0.05</v>
          </cell>
          <cell r="C27">
            <v>0.95</v>
          </cell>
        </row>
        <row r="28">
          <cell r="A28" t="str">
            <v>HL FE</v>
          </cell>
          <cell r="B28">
            <v>0.05</v>
          </cell>
          <cell r="C28">
            <v>0.95</v>
          </cell>
        </row>
        <row r="29">
          <cell r="A29" t="str">
            <v>W&amp;B FE</v>
          </cell>
          <cell r="B29">
            <v>0.05</v>
          </cell>
          <cell r="C29">
            <v>0.95</v>
          </cell>
        </row>
        <row r="30">
          <cell r="A30" t="str">
            <v>ASGE LG</v>
          </cell>
          <cell r="B30">
            <v>0</v>
          </cell>
          <cell r="C30">
            <v>1</v>
          </cell>
        </row>
        <row r="31">
          <cell r="A31" t="str">
            <v>ASGE NHS</v>
          </cell>
          <cell r="B31">
            <v>0</v>
          </cell>
          <cell r="C31">
            <v>1</v>
          </cell>
        </row>
        <row r="32">
          <cell r="A32" t="str">
            <v>ASGE CG</v>
          </cell>
          <cell r="B32">
            <v>0</v>
          </cell>
          <cell r="C32">
            <v>1</v>
          </cell>
        </row>
        <row r="33">
          <cell r="A33" t="str">
            <v>ASGE FE</v>
          </cell>
          <cell r="B33">
            <v>0</v>
          </cell>
          <cell r="C33">
            <v>1</v>
          </cell>
        </row>
        <row r="34">
          <cell r="A34" t="str">
            <v>ASGW LG</v>
          </cell>
          <cell r="B34">
            <v>0</v>
          </cell>
          <cell r="C34">
            <v>1</v>
          </cell>
        </row>
        <row r="35">
          <cell r="A35" t="str">
            <v>ASGW NHS</v>
          </cell>
          <cell r="B35">
            <v>0</v>
          </cell>
          <cell r="C35">
            <v>1</v>
          </cell>
        </row>
        <row r="36">
          <cell r="A36" t="str">
            <v>ASGW CG</v>
          </cell>
          <cell r="B36">
            <v>0</v>
          </cell>
          <cell r="C36">
            <v>1</v>
          </cell>
        </row>
        <row r="37">
          <cell r="A37" t="str">
            <v>ASGW FE</v>
          </cell>
          <cell r="B37">
            <v>0</v>
          </cell>
          <cell r="C37">
            <v>1</v>
          </cell>
        </row>
        <row r="38">
          <cell r="A38" t="str">
            <v>ASGN LG</v>
          </cell>
          <cell r="B38">
            <v>0</v>
          </cell>
          <cell r="C38">
            <v>1</v>
          </cell>
        </row>
        <row r="39">
          <cell r="A39" t="str">
            <v>ASGN NHS</v>
          </cell>
          <cell r="B39">
            <v>0</v>
          </cell>
          <cell r="C39">
            <v>1</v>
          </cell>
        </row>
        <row r="40">
          <cell r="A40" t="str">
            <v>ASGN CG</v>
          </cell>
          <cell r="B40">
            <v>0</v>
          </cell>
          <cell r="C40">
            <v>1</v>
          </cell>
        </row>
        <row r="41">
          <cell r="A41" t="str">
            <v>ASGN FE</v>
          </cell>
          <cell r="B41">
            <v>0</v>
          </cell>
          <cell r="C41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John Gilchrist" id="{E3828AAE-2700-4ECF-BFEE-3CF8EB3E4E24}" userId="S::jgilchrist@audit-scotland.gov.uk::cac2edb4-0ac3-4e23-87c4-0522d1cfcbd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8" dT="2020-03-24T11:42:41.95" personId="{E3828AAE-2700-4ECF-BFEE-3CF8EB3E4E24}" id="{E3600114-91FD-432E-AFE8-F9DDA122FC98}">
    <text>Please insert the deadline if you do not yet have a planned date, or the end of the month if you only know the month.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4" sqref="C4"/>
    </sheetView>
  </sheetViews>
  <sheetFormatPr defaultRowHeight="13.2" x14ac:dyDescent="0.25"/>
  <cols>
    <col min="1" max="1" width="1.109375" style="16" customWidth="1"/>
    <col min="2" max="2" width="37.33203125" bestFit="1" customWidth="1"/>
    <col min="4" max="4" width="10.109375" bestFit="1" customWidth="1"/>
    <col min="5" max="5" width="12.5546875" customWidth="1"/>
    <col min="6" max="6" width="23.88671875" customWidth="1"/>
    <col min="7" max="7" width="12.88671875" customWidth="1"/>
    <col min="8" max="8" width="22.5546875" customWidth="1"/>
    <col min="9" max="9" width="23" customWidth="1"/>
    <col min="11" max="11" width="11" bestFit="1" customWidth="1"/>
  </cols>
  <sheetData>
    <row r="1" spans="1:13" ht="3.75" customHeight="1" x14ac:dyDescent="0.25"/>
    <row r="2" spans="1:13" ht="15.6" x14ac:dyDescent="0.3">
      <c r="B2" s="18" t="s">
        <v>46</v>
      </c>
      <c r="C2" s="19">
        <v>1</v>
      </c>
      <c r="D2" s="17"/>
      <c r="E2" s="17"/>
      <c r="F2" s="17"/>
    </row>
    <row r="3" spans="1:13" ht="3.75" customHeight="1" x14ac:dyDescent="0.25">
      <c r="J3" s="1"/>
      <c r="K3" s="1"/>
      <c r="L3" s="1"/>
    </row>
    <row r="4" spans="1:13" x14ac:dyDescent="0.25">
      <c r="B4" s="3" t="s">
        <v>35</v>
      </c>
      <c r="J4" s="1"/>
      <c r="K4" s="13"/>
      <c r="L4" s="1"/>
    </row>
    <row r="5" spans="1:13" ht="3.75" customHeight="1" x14ac:dyDescent="0.25">
      <c r="J5" s="1"/>
      <c r="K5" s="13"/>
      <c r="L5" s="1"/>
    </row>
    <row r="6" spans="1:13" ht="13.2" customHeight="1" x14ac:dyDescent="0.25">
      <c r="B6" s="3" t="s">
        <v>45</v>
      </c>
      <c r="G6" s="46" t="s">
        <v>60</v>
      </c>
      <c r="H6" s="47"/>
      <c r="I6" s="48"/>
      <c r="K6" s="1"/>
      <c r="L6" s="13"/>
      <c r="M6" s="1"/>
    </row>
    <row r="7" spans="1:13" x14ac:dyDescent="0.25">
      <c r="B7" s="3"/>
      <c r="G7" s="49"/>
      <c r="H7" s="50"/>
      <c r="I7" s="51"/>
      <c r="K7" s="1"/>
      <c r="L7" s="13"/>
      <c r="M7" s="1"/>
    </row>
    <row r="8" spans="1:13" ht="39.6" x14ac:dyDescent="0.25">
      <c r="A8" s="16">
        <f>COUNTIF(M!C5:C122,M!D1)</f>
        <v>18</v>
      </c>
      <c r="B8" s="31" t="s">
        <v>36</v>
      </c>
      <c r="C8" s="32" t="s">
        <v>59</v>
      </c>
      <c r="D8" s="37" t="s">
        <v>174</v>
      </c>
      <c r="E8" s="36" t="s">
        <v>175</v>
      </c>
      <c r="F8" s="38" t="s">
        <v>176</v>
      </c>
      <c r="G8" s="53" t="s">
        <v>181</v>
      </c>
      <c r="H8" s="53" t="s">
        <v>57</v>
      </c>
      <c r="I8" s="53" t="s">
        <v>58</v>
      </c>
      <c r="J8" s="1"/>
      <c r="K8" s="13"/>
      <c r="L8" s="1"/>
    </row>
    <row r="9" spans="1:13" x14ac:dyDescent="0.25">
      <c r="A9" s="16">
        <v>1</v>
      </c>
      <c r="B9" s="20">
        <f>IFERROR(INDEX(CurrentData,MATCH(M!$D$1,CurrentAuditor,)+A9-1,1),"")</f>
        <v>0</v>
      </c>
      <c r="C9" s="23"/>
      <c r="D9" s="42" t="str">
        <f t="shared" ref="D9:D36" si="0">IFERROR(VLOOKUP(B9,CurrentData,4,),"")</f>
        <v/>
      </c>
      <c r="E9" s="41"/>
      <c r="F9" s="35"/>
      <c r="G9" s="26"/>
      <c r="H9" s="26"/>
      <c r="I9" s="26"/>
      <c r="J9" s="1"/>
      <c r="K9" s="1"/>
      <c r="L9" s="1"/>
    </row>
    <row r="10" spans="1:13" x14ac:dyDescent="0.25">
      <c r="A10" s="16">
        <f t="shared" ref="A10:A36" si="1">IFERROR(IF(A9+1&lt;=$A$8,A9+1,""),"")</f>
        <v>2</v>
      </c>
      <c r="B10" s="21">
        <f>IFERROR(INDEX(CurrentData,MATCH(M!$D$1,M!$C$5:$C$122,)+A10-1,1),"")</f>
        <v>0</v>
      </c>
      <c r="C10" s="24"/>
      <c r="D10" s="43" t="str">
        <f t="shared" si="0"/>
        <v/>
      </c>
      <c r="E10" s="41"/>
      <c r="F10" s="39"/>
      <c r="G10" s="27"/>
      <c r="H10" s="27"/>
      <c r="I10" s="27"/>
      <c r="J10" s="1"/>
      <c r="K10" s="1"/>
      <c r="L10" s="1"/>
    </row>
    <row r="11" spans="1:13" x14ac:dyDescent="0.25">
      <c r="A11" s="16">
        <f t="shared" si="1"/>
        <v>3</v>
      </c>
      <c r="B11" s="21">
        <f>IFERROR(INDEX(CurrentData,MATCH(M!$D$1,M!$C$5:$C$122,)+A11-1,1),"")</f>
        <v>0</v>
      </c>
      <c r="C11" s="24"/>
      <c r="D11" s="43" t="str">
        <f t="shared" si="0"/>
        <v/>
      </c>
      <c r="E11" s="27"/>
      <c r="F11" s="39"/>
      <c r="G11" s="27"/>
      <c r="H11" s="27"/>
      <c r="I11" s="27"/>
    </row>
    <row r="12" spans="1:13" x14ac:dyDescent="0.25">
      <c r="A12" s="16">
        <f t="shared" si="1"/>
        <v>4</v>
      </c>
      <c r="B12" s="21">
        <f>IFERROR(INDEX(CurrentData,MATCH(M!$D$1,M!$C$5:$C$122,)+A12-1,1),"")</f>
        <v>0</v>
      </c>
      <c r="C12" s="25"/>
      <c r="D12" s="44" t="str">
        <f t="shared" si="0"/>
        <v/>
      </c>
      <c r="E12" s="27"/>
      <c r="F12" s="39"/>
      <c r="G12" s="27"/>
      <c r="H12" s="27"/>
      <c r="I12" s="27"/>
    </row>
    <row r="13" spans="1:13" x14ac:dyDescent="0.25">
      <c r="A13" s="16">
        <f t="shared" si="1"/>
        <v>5</v>
      </c>
      <c r="B13" s="21">
        <f>IFERROR(INDEX(CurrentData,MATCH(M!$D$1,M!$C$5:$C$122,)+A13-1,1),"")</f>
        <v>0</v>
      </c>
      <c r="C13" s="24"/>
      <c r="D13" s="43" t="str">
        <f t="shared" si="0"/>
        <v/>
      </c>
      <c r="E13" s="27"/>
      <c r="F13" s="39"/>
      <c r="G13" s="27"/>
      <c r="H13" s="27"/>
      <c r="I13" s="27"/>
    </row>
    <row r="14" spans="1:13" x14ac:dyDescent="0.25">
      <c r="A14" s="16">
        <f t="shared" si="1"/>
        <v>6</v>
      </c>
      <c r="B14" s="21">
        <f>IFERROR(INDEX(CurrentData,MATCH(M!$D$1,M!$C$5:$C$122,)+A14-1,1),"")</f>
        <v>0</v>
      </c>
      <c r="C14" s="24"/>
      <c r="D14" s="43" t="str">
        <f t="shared" si="0"/>
        <v/>
      </c>
      <c r="E14" s="27"/>
      <c r="F14" s="39"/>
      <c r="G14" s="27"/>
      <c r="H14" s="27"/>
      <c r="I14" s="27"/>
    </row>
    <row r="15" spans="1:13" x14ac:dyDescent="0.25">
      <c r="A15" s="16">
        <f t="shared" si="1"/>
        <v>7</v>
      </c>
      <c r="B15" s="21">
        <f>IFERROR(INDEX(CurrentData,MATCH(M!$D$1,M!$C$5:$C$122,)+A15-1,1),"")</f>
        <v>0</v>
      </c>
      <c r="C15" s="25"/>
      <c r="D15" s="44" t="str">
        <f t="shared" si="0"/>
        <v/>
      </c>
      <c r="E15" s="27"/>
      <c r="F15" s="39"/>
      <c r="G15" s="27"/>
      <c r="H15" s="27"/>
      <c r="I15" s="27"/>
    </row>
    <row r="16" spans="1:13" x14ac:dyDescent="0.25">
      <c r="A16" s="16">
        <f t="shared" si="1"/>
        <v>8</v>
      </c>
      <c r="B16" s="21">
        <f>IFERROR(INDEX(CurrentData,MATCH(M!$D$1,M!$C$5:$C$122,)+A16-1,1),"")</f>
        <v>0</v>
      </c>
      <c r="C16" s="24"/>
      <c r="D16" s="43" t="str">
        <f t="shared" si="0"/>
        <v/>
      </c>
      <c r="E16" s="27"/>
      <c r="F16" s="39"/>
      <c r="G16" s="27"/>
      <c r="H16" s="27"/>
      <c r="I16" s="27"/>
    </row>
    <row r="17" spans="1:9" x14ac:dyDescent="0.25">
      <c r="A17" s="16">
        <f t="shared" si="1"/>
        <v>9</v>
      </c>
      <c r="B17" s="21">
        <f>IFERROR(INDEX(CurrentData,MATCH(M!$D$1,M!$C$5:$C$122,)+A17-1,1),"")</f>
        <v>0</v>
      </c>
      <c r="C17" s="24"/>
      <c r="D17" s="43" t="str">
        <f t="shared" si="0"/>
        <v/>
      </c>
      <c r="E17" s="27"/>
      <c r="F17" s="39"/>
      <c r="G17" s="27"/>
      <c r="H17" s="27"/>
      <c r="I17" s="27"/>
    </row>
    <row r="18" spans="1:9" x14ac:dyDescent="0.25">
      <c r="A18" s="16">
        <f t="shared" si="1"/>
        <v>10</v>
      </c>
      <c r="B18" s="21">
        <f>IFERROR(INDEX(CurrentData,MATCH(M!$D$1,M!$C$5:$C$122,)+A18-1,1),"")</f>
        <v>0</v>
      </c>
      <c r="C18" s="24"/>
      <c r="D18" s="43" t="str">
        <f t="shared" si="0"/>
        <v/>
      </c>
      <c r="E18" s="27"/>
      <c r="F18" s="39"/>
      <c r="G18" s="27"/>
      <c r="H18" s="27"/>
      <c r="I18" s="27"/>
    </row>
    <row r="19" spans="1:9" x14ac:dyDescent="0.25">
      <c r="A19" s="16">
        <f t="shared" si="1"/>
        <v>11</v>
      </c>
      <c r="B19" s="21">
        <f>IFERROR(INDEX(CurrentData,MATCH(M!$D$1,M!$C$5:$C$122,)+A19-1,1),"")</f>
        <v>0</v>
      </c>
      <c r="C19" s="24"/>
      <c r="D19" s="43" t="str">
        <f t="shared" si="0"/>
        <v/>
      </c>
      <c r="E19" s="27"/>
      <c r="F19" s="39"/>
      <c r="G19" s="27"/>
      <c r="H19" s="27"/>
      <c r="I19" s="27"/>
    </row>
    <row r="20" spans="1:9" x14ac:dyDescent="0.25">
      <c r="A20" s="16">
        <f t="shared" si="1"/>
        <v>12</v>
      </c>
      <c r="B20" s="21">
        <f>IFERROR(INDEX(CurrentData,MATCH(M!$D$1,M!$C$5:$C$122,)+A20-1,1),"")</f>
        <v>0</v>
      </c>
      <c r="C20" s="24"/>
      <c r="D20" s="43" t="str">
        <f t="shared" si="0"/>
        <v/>
      </c>
      <c r="E20" s="27"/>
      <c r="F20" s="39"/>
      <c r="G20" s="27"/>
      <c r="H20" s="27"/>
      <c r="I20" s="27"/>
    </row>
    <row r="21" spans="1:9" x14ac:dyDescent="0.25">
      <c r="A21" s="16">
        <f t="shared" si="1"/>
        <v>13</v>
      </c>
      <c r="B21" s="21">
        <f>IFERROR(INDEX(CurrentData,MATCH(M!$D$1,M!$C$5:$C$122,)+A21-1,1),"")</f>
        <v>0</v>
      </c>
      <c r="C21" s="24"/>
      <c r="D21" s="43" t="str">
        <f t="shared" si="0"/>
        <v/>
      </c>
      <c r="E21" s="27"/>
      <c r="F21" s="39"/>
      <c r="G21" s="27"/>
      <c r="H21" s="27"/>
      <c r="I21" s="27"/>
    </row>
    <row r="22" spans="1:9" x14ac:dyDescent="0.25">
      <c r="A22" s="16">
        <f t="shared" si="1"/>
        <v>14</v>
      </c>
      <c r="B22" s="21">
        <f>IFERROR(INDEX(CurrentData,MATCH(M!$D$1,M!$C$5:$C$122,)+A22-1,1),"")</f>
        <v>0</v>
      </c>
      <c r="C22" s="25"/>
      <c r="D22" s="44" t="str">
        <f t="shared" si="0"/>
        <v/>
      </c>
      <c r="E22" s="27"/>
      <c r="F22" s="39"/>
      <c r="G22" s="27"/>
      <c r="H22" s="27"/>
      <c r="I22" s="27"/>
    </row>
    <row r="23" spans="1:9" x14ac:dyDescent="0.25">
      <c r="A23" s="16">
        <f t="shared" si="1"/>
        <v>15</v>
      </c>
      <c r="B23" s="21">
        <f>IFERROR(INDEX(CurrentData,MATCH(M!$D$1,M!$C$5:$C$122,)+A23-1,1),"")</f>
        <v>0</v>
      </c>
      <c r="C23" s="25"/>
      <c r="D23" s="44" t="str">
        <f t="shared" si="0"/>
        <v/>
      </c>
      <c r="E23" s="27"/>
      <c r="F23" s="39"/>
      <c r="G23" s="27"/>
      <c r="H23" s="27"/>
      <c r="I23" s="27"/>
    </row>
    <row r="24" spans="1:9" x14ac:dyDescent="0.25">
      <c r="A24" s="16">
        <f t="shared" si="1"/>
        <v>16</v>
      </c>
      <c r="B24" s="21">
        <f>IFERROR(INDEX(CurrentData,MATCH(M!$D$1,M!$C$5:$C$122,)+A24-1,1),"")</f>
        <v>0</v>
      </c>
      <c r="C24" s="24"/>
      <c r="D24" s="43" t="str">
        <f t="shared" si="0"/>
        <v/>
      </c>
      <c r="E24" s="27"/>
      <c r="F24" s="39"/>
      <c r="G24" s="27"/>
      <c r="H24" s="27"/>
      <c r="I24" s="27"/>
    </row>
    <row r="25" spans="1:9" x14ac:dyDescent="0.25">
      <c r="A25" s="16">
        <f t="shared" si="1"/>
        <v>17</v>
      </c>
      <c r="B25" s="21">
        <f>IFERROR(INDEX(CurrentData,MATCH(M!$D$1,M!$C$5:$C$122,)+A25-1,1),"")</f>
        <v>0</v>
      </c>
      <c r="C25" s="24"/>
      <c r="D25" s="43" t="str">
        <f t="shared" si="0"/>
        <v/>
      </c>
      <c r="E25" s="27"/>
      <c r="F25" s="39"/>
      <c r="G25" s="27"/>
      <c r="H25" s="27"/>
      <c r="I25" s="27"/>
    </row>
    <row r="26" spans="1:9" x14ac:dyDescent="0.25">
      <c r="A26" s="16">
        <f t="shared" si="1"/>
        <v>18</v>
      </c>
      <c r="B26" s="21">
        <f>IFERROR(INDEX(CurrentData,MATCH(M!$D$1,M!$C$5:$C$122,)+A26-1,1),"")</f>
        <v>0</v>
      </c>
      <c r="C26" s="24"/>
      <c r="D26" s="43" t="str">
        <f t="shared" si="0"/>
        <v/>
      </c>
      <c r="E26" s="27"/>
      <c r="F26" s="39"/>
      <c r="G26" s="27"/>
      <c r="H26" s="27"/>
      <c r="I26" s="27"/>
    </row>
    <row r="27" spans="1:9" x14ac:dyDescent="0.25">
      <c r="A27" s="16" t="str">
        <f t="shared" si="1"/>
        <v/>
      </c>
      <c r="B27" s="21" t="str">
        <f>IFERROR(INDEX(CurrentData,MATCH(M!$D$1,M!$C$5:$C$122,)+A27-1,1),"")</f>
        <v/>
      </c>
      <c r="C27" s="24"/>
      <c r="D27" s="43" t="str">
        <f t="shared" si="0"/>
        <v/>
      </c>
      <c r="E27" s="27"/>
      <c r="F27" s="39"/>
      <c r="G27" s="27"/>
      <c r="H27" s="27"/>
      <c r="I27" s="27"/>
    </row>
    <row r="28" spans="1:9" x14ac:dyDescent="0.25">
      <c r="A28" s="16" t="str">
        <f t="shared" si="1"/>
        <v/>
      </c>
      <c r="B28" s="21" t="str">
        <f>IFERROR(INDEX(CurrentData,MATCH(M!$D$1,M!$C$5:$C$122,)+A28-1,1),"")</f>
        <v/>
      </c>
      <c r="C28" s="24"/>
      <c r="D28" s="43" t="str">
        <f t="shared" si="0"/>
        <v/>
      </c>
      <c r="E28" s="27"/>
      <c r="F28" s="39"/>
      <c r="G28" s="27"/>
      <c r="H28" s="27"/>
      <c r="I28" s="27"/>
    </row>
    <row r="29" spans="1:9" x14ac:dyDescent="0.25">
      <c r="A29" s="16" t="str">
        <f t="shared" si="1"/>
        <v/>
      </c>
      <c r="B29" s="21" t="str">
        <f>IFERROR(INDEX(CurrentData,MATCH(M!$D$1,M!$C$5:$C$122,)+A29-1,1),"")</f>
        <v/>
      </c>
      <c r="C29" s="24"/>
      <c r="D29" s="43" t="str">
        <f t="shared" si="0"/>
        <v/>
      </c>
      <c r="E29" s="27"/>
      <c r="F29" s="39"/>
      <c r="G29" s="27"/>
      <c r="H29" s="27"/>
      <c r="I29" s="27"/>
    </row>
    <row r="30" spans="1:9" x14ac:dyDescent="0.25">
      <c r="A30" s="16" t="str">
        <f t="shared" si="1"/>
        <v/>
      </c>
      <c r="B30" s="21" t="str">
        <f>IFERROR(INDEX(CurrentData,MATCH(M!$D$1,M!$C$5:$C$122,)+A30-1,1),"")</f>
        <v/>
      </c>
      <c r="C30" s="24"/>
      <c r="D30" s="43" t="str">
        <f t="shared" si="0"/>
        <v/>
      </c>
      <c r="E30" s="27"/>
      <c r="F30" s="39"/>
      <c r="G30" s="27"/>
      <c r="H30" s="27"/>
      <c r="I30" s="27"/>
    </row>
    <row r="31" spans="1:9" x14ac:dyDescent="0.25">
      <c r="A31" s="16" t="str">
        <f t="shared" si="1"/>
        <v/>
      </c>
      <c r="B31" s="21" t="str">
        <f>IFERROR(INDEX(CurrentData,MATCH(M!$D$1,M!$C$5:$C$122,)+A31-1,1),"")</f>
        <v/>
      </c>
      <c r="C31" s="25"/>
      <c r="D31" s="44" t="str">
        <f t="shared" si="0"/>
        <v/>
      </c>
      <c r="E31" s="27"/>
      <c r="F31" s="39"/>
      <c r="G31" s="27"/>
      <c r="H31" s="27"/>
      <c r="I31" s="27"/>
    </row>
    <row r="32" spans="1:9" x14ac:dyDescent="0.25">
      <c r="A32" s="16" t="str">
        <f t="shared" si="1"/>
        <v/>
      </c>
      <c r="B32" s="21" t="str">
        <f>IFERROR(INDEX(CurrentData,MATCH(M!$D$1,M!$C$5:$C$122,)+A32-1,1),"")</f>
        <v/>
      </c>
      <c r="C32" s="25"/>
      <c r="D32" s="44" t="str">
        <f t="shared" si="0"/>
        <v/>
      </c>
      <c r="E32" s="27"/>
      <c r="F32" s="39"/>
      <c r="G32" s="27"/>
      <c r="H32" s="27"/>
      <c r="I32" s="27"/>
    </row>
    <row r="33" spans="1:9" x14ac:dyDescent="0.25">
      <c r="A33" s="16" t="str">
        <f t="shared" si="1"/>
        <v/>
      </c>
      <c r="B33" s="21" t="str">
        <f>IFERROR(INDEX(CurrentData,MATCH(M!$D$1,M!$C$5:$C$122,)+A33-1,1),"")</f>
        <v/>
      </c>
      <c r="C33" s="25"/>
      <c r="D33" s="44" t="str">
        <f t="shared" si="0"/>
        <v/>
      </c>
      <c r="E33" s="27"/>
      <c r="F33" s="39"/>
      <c r="G33" s="27"/>
      <c r="H33" s="27"/>
      <c r="I33" s="27"/>
    </row>
    <row r="34" spans="1:9" x14ac:dyDescent="0.25">
      <c r="A34" s="16" t="str">
        <f t="shared" si="1"/>
        <v/>
      </c>
      <c r="B34" s="21" t="str">
        <f>IFERROR(INDEX(CurrentData,MATCH(M!$D$1,M!$C$5:$C$122,)+A34-1,1),"")</f>
        <v/>
      </c>
      <c r="C34" s="25"/>
      <c r="D34" s="44" t="str">
        <f t="shared" si="0"/>
        <v/>
      </c>
      <c r="E34" s="27"/>
      <c r="F34" s="39"/>
      <c r="G34" s="27"/>
      <c r="H34" s="27"/>
      <c r="I34" s="27"/>
    </row>
    <row r="35" spans="1:9" x14ac:dyDescent="0.25">
      <c r="A35" s="16" t="str">
        <f t="shared" si="1"/>
        <v/>
      </c>
      <c r="B35" s="21" t="str">
        <f>IFERROR(INDEX(CurrentData,MATCH(M!$D$1,M!$C$5:$C$122,)+A35-1,1),"")</f>
        <v/>
      </c>
      <c r="C35" s="25"/>
      <c r="D35" s="44" t="str">
        <f t="shared" si="0"/>
        <v/>
      </c>
      <c r="E35" s="27"/>
      <c r="F35" s="39"/>
      <c r="G35" s="27"/>
      <c r="H35" s="27"/>
      <c r="I35" s="27"/>
    </row>
    <row r="36" spans="1:9" x14ac:dyDescent="0.25">
      <c r="A36" s="16" t="str">
        <f t="shared" si="1"/>
        <v/>
      </c>
      <c r="B36" s="22" t="str">
        <f>IFERROR(INDEX(CurrentData,MATCH(M!$D$1,M!$C$5:$C$122,)+A36-1,1),"")</f>
        <v/>
      </c>
      <c r="C36" s="30"/>
      <c r="D36" s="45" t="str">
        <f t="shared" si="0"/>
        <v/>
      </c>
      <c r="E36" s="28"/>
      <c r="F36" s="40"/>
      <c r="G36" s="28"/>
      <c r="H36" s="28"/>
      <c r="I36" s="28"/>
    </row>
  </sheetData>
  <sheetProtection algorithmName="SHA-512" hashValue="IfqV7F7N9fogKOFf9BF3TT+Xq6gI3vkukAnfFjnsBWQJxET1oOJMajv1rNAChRAis4ao8fuyFMARJcj2OyWgbw==" saltValue="cCOtmrv/DxXOreGjChRm+Q==" spinCount="100000" sheet="1" objects="1" scenarios="1"/>
  <mergeCells count="1">
    <mergeCell ref="G6:I7"/>
  </mergeCells>
  <conditionalFormatting sqref="B9:B36">
    <cfRule type="cellIs" dxfId="4" priority="8" operator="equal">
      <formula>0</formula>
    </cfRule>
  </conditionalFormatting>
  <conditionalFormatting sqref="E9:E36">
    <cfRule type="cellIs" dxfId="3" priority="6" operator="greaterThan">
      <formula>D9</formula>
    </cfRule>
    <cfRule type="cellIs" dxfId="2" priority="7" operator="lessThan">
      <formula>D9+1</formula>
    </cfRule>
  </conditionalFormatting>
  <conditionalFormatting sqref="G8">
    <cfRule type="expression" dxfId="1" priority="4">
      <formula>$C$2=2</formula>
    </cfRule>
  </conditionalFormatting>
  <conditionalFormatting sqref="H8:I8">
    <cfRule type="expression" dxfId="0" priority="1">
      <formula>$C$2=2</formula>
    </cfRule>
  </conditionalFormatting>
  <pageMargins left="0.7" right="0.7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rop Down 1">
              <controlPr locked="0" defaultSize="0" autoLine="0" autoPict="0">
                <anchor moveWithCells="1">
                  <from>
                    <xdr:col>1</xdr:col>
                    <xdr:colOff>411480</xdr:colOff>
                    <xdr:row>3</xdr:row>
                    <xdr:rowOff>0</xdr:rowOff>
                  </from>
                  <to>
                    <xdr:col>2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5" name="Drop Down 3">
              <controlPr defaultSize="0" autoLine="0" autoPict="0">
                <anchor moveWithCells="1">
                  <from>
                    <xdr:col>1</xdr:col>
                    <xdr:colOff>1508760</xdr:colOff>
                    <xdr:row>5</xdr:row>
                    <xdr:rowOff>7620</xdr:rowOff>
                  </from>
                  <to>
                    <xdr:col>2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6" name="Drop Down 4">
              <controlPr defaultSize="0" autoLine="0" autoPict="0">
                <anchor moveWithCells="1">
                  <from>
                    <xdr:col>2</xdr:col>
                    <xdr:colOff>7620</xdr:colOff>
                    <xdr:row>1</xdr:row>
                    <xdr:rowOff>0</xdr:rowOff>
                  </from>
                  <to>
                    <xdr:col>3</xdr:col>
                    <xdr:colOff>0</xdr:colOff>
                    <xdr:row>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7" name="Drop Down 6">
              <controlPr defaultSize="0" autoLine="0" autoPict="0">
                <anchor moveWithCells="1">
                  <from>
                    <xdr:col>3</xdr:col>
                    <xdr:colOff>22860</xdr:colOff>
                    <xdr:row>0</xdr:row>
                    <xdr:rowOff>152400</xdr:rowOff>
                  </from>
                  <to>
                    <xdr:col>4</xdr:col>
                    <xdr:colOff>15240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31"/>
  <sheetViews>
    <sheetView zoomScale="85" zoomScaleNormal="85" workbookViewId="0">
      <pane ySplit="2" topLeftCell="A8" activePane="bottomLeft" state="frozen"/>
      <selection pane="bottomLeft" activeCell="H27" sqref="H27"/>
    </sheetView>
  </sheetViews>
  <sheetFormatPr defaultRowHeight="13.2" x14ac:dyDescent="0.25"/>
  <cols>
    <col min="1" max="1" width="4.88671875" customWidth="1"/>
    <col min="2" max="2" width="28.5546875" customWidth="1"/>
    <col min="3" max="4" width="9.109375" customWidth="1"/>
    <col min="5" max="5" width="10.6640625" customWidth="1"/>
    <col min="6" max="7" width="9.109375" customWidth="1"/>
    <col min="8" max="8" width="21.44140625" customWidth="1"/>
    <col min="9" max="10" width="9.109375" customWidth="1"/>
    <col min="11" max="12" width="10.88671875" customWidth="1"/>
    <col min="13" max="14" width="9.109375" customWidth="1"/>
  </cols>
  <sheetData>
    <row r="1" spans="1:15" s="3" customFormat="1" x14ac:dyDescent="0.25">
      <c r="B1" s="3" t="s">
        <v>6</v>
      </c>
      <c r="C1" s="3">
        <v>7</v>
      </c>
      <c r="D1" s="3">
        <f>INDEX(Auditor,C1,2)</f>
        <v>0</v>
      </c>
      <c r="I1" s="5"/>
    </row>
    <row r="2" spans="1:15" s="3" customFormat="1" x14ac:dyDescent="0.25">
      <c r="B2" s="3" t="s">
        <v>29</v>
      </c>
      <c r="C2" s="3">
        <v>5</v>
      </c>
      <c r="D2" s="3" t="str">
        <f>INDEX(Year,C2,1)</f>
        <v>2020/21</v>
      </c>
      <c r="N2" s="3" t="str">
        <f>IFERROR(INDEX(FeeCodes,VLOOKUP($J$2,$G$5:$M$14,7,0),MATCH($D$2,$G$14:$G$19)),"")</f>
        <v/>
      </c>
      <c r="O2" s="3" t="str">
        <f>IFERROR(INDEX(ExpCodes,VLOOKUP($J$2,$G$5:$M$14,7,0),MATCH($D$2,$G$14:$G$19)),"")</f>
        <v/>
      </c>
    </row>
    <row r="3" spans="1:15" x14ac:dyDescent="0.25">
      <c r="B3">
        <v>1</v>
      </c>
      <c r="C3">
        <v>2</v>
      </c>
      <c r="D3">
        <v>3</v>
      </c>
    </row>
    <row r="4" spans="1:15" s="3" customFormat="1" x14ac:dyDescent="0.25">
      <c r="B4" s="3" t="s">
        <v>5</v>
      </c>
      <c r="C4" s="3" t="s">
        <v>6</v>
      </c>
      <c r="D4" s="3" t="s">
        <v>167</v>
      </c>
      <c r="E4" s="3" t="s">
        <v>174</v>
      </c>
      <c r="F4"/>
      <c r="G4" s="2" t="s">
        <v>6</v>
      </c>
      <c r="H4"/>
      <c r="I4" s="8"/>
      <c r="J4" s="8"/>
      <c r="K4" s="8"/>
    </row>
    <row r="5" spans="1:15" ht="15" x14ac:dyDescent="0.25">
      <c r="A5">
        <v>1</v>
      </c>
      <c r="B5" s="7" t="str">
        <f>INDEX(Data,$A5,B$3+VLOOKUP($D$2,Year,2,0))</f>
        <v>Disclosure Scotland</v>
      </c>
      <c r="C5" s="7" t="str">
        <f>INDEX(Data,$A5,C$3+VLOOKUP($D$2,Year,2,0))</f>
        <v>AAS</v>
      </c>
      <c r="D5" s="7" t="str">
        <f>INDEX(Data,$A5,D$3+VLOOKUP($D$2,Year,2,0))</f>
        <v>CG</v>
      </c>
      <c r="E5" s="34">
        <f t="shared" ref="E5:E36" si="0">VLOOKUP(D5,Deadlines,2,0)</f>
        <v>44439</v>
      </c>
      <c r="G5" s="6" t="s">
        <v>166</v>
      </c>
      <c r="H5" s="6" t="s">
        <v>165</v>
      </c>
      <c r="I5" s="14"/>
      <c r="J5" s="14"/>
      <c r="K5" s="14"/>
    </row>
    <row r="6" spans="1:15" ht="15" x14ac:dyDescent="0.25">
      <c r="A6">
        <v>2</v>
      </c>
      <c r="B6" s="7" t="str">
        <f t="shared" ref="B6:D24" si="1">INDEX(Data,$A6,B$3+VLOOKUP($D$2,Year,2,0))</f>
        <v>Scottish Courts and Tribunals Service</v>
      </c>
      <c r="C6" s="7" t="str">
        <f t="shared" si="1"/>
        <v>AAS</v>
      </c>
      <c r="D6" s="7" t="str">
        <f t="shared" si="1"/>
        <v>CG</v>
      </c>
      <c r="E6" s="34">
        <f t="shared" si="0"/>
        <v>44439</v>
      </c>
      <c r="G6" s="6" t="s">
        <v>31</v>
      </c>
      <c r="H6" s="6" t="s">
        <v>7</v>
      </c>
      <c r="I6" s="14"/>
      <c r="J6" s="14"/>
      <c r="K6" s="14"/>
    </row>
    <row r="7" spans="1:15" ht="15" x14ac:dyDescent="0.25">
      <c r="A7">
        <v>3</v>
      </c>
      <c r="B7" s="7" t="str">
        <f t="shared" si="1"/>
        <v>Scottish Housing Regulator</v>
      </c>
      <c r="C7" s="7" t="str">
        <f t="shared" si="1"/>
        <v>AAS</v>
      </c>
      <c r="D7" s="7" t="str">
        <f t="shared" si="1"/>
        <v>CG</v>
      </c>
      <c r="E7" s="34">
        <f t="shared" si="0"/>
        <v>44439</v>
      </c>
      <c r="G7" s="6" t="s">
        <v>136</v>
      </c>
      <c r="H7" s="6" t="s">
        <v>133</v>
      </c>
      <c r="I7" s="14"/>
      <c r="J7" s="14"/>
      <c r="K7" s="14"/>
    </row>
    <row r="8" spans="1:15" ht="15" x14ac:dyDescent="0.25">
      <c r="A8">
        <v>4</v>
      </c>
      <c r="B8" s="7" t="str">
        <f t="shared" si="1"/>
        <v>Scottish Prison Service</v>
      </c>
      <c r="C8" s="7" t="str">
        <f t="shared" si="1"/>
        <v>AAS</v>
      </c>
      <c r="D8" s="7" t="str">
        <f t="shared" si="1"/>
        <v>CG</v>
      </c>
      <c r="E8" s="34">
        <f t="shared" si="0"/>
        <v>44439</v>
      </c>
      <c r="G8" s="6" t="s">
        <v>30</v>
      </c>
      <c r="H8" s="6" t="s">
        <v>10</v>
      </c>
      <c r="I8" s="14"/>
      <c r="J8" s="14"/>
      <c r="K8" s="14"/>
    </row>
    <row r="9" spans="1:15" ht="15" x14ac:dyDescent="0.25">
      <c r="A9">
        <v>5</v>
      </c>
      <c r="B9" s="7" t="str">
        <f t="shared" si="1"/>
        <v>Police Investigations and Review Commissioner</v>
      </c>
      <c r="C9" s="7" t="str">
        <f t="shared" si="1"/>
        <v>AAS</v>
      </c>
      <c r="D9" s="7" t="str">
        <f t="shared" si="1"/>
        <v>CGch</v>
      </c>
      <c r="E9" s="34">
        <f t="shared" si="0"/>
        <v>44500</v>
      </c>
      <c r="G9" s="6" t="s">
        <v>32</v>
      </c>
      <c r="H9" s="6" t="s">
        <v>9</v>
      </c>
      <c r="I9" s="14"/>
      <c r="J9" s="14"/>
      <c r="K9" s="14"/>
    </row>
    <row r="10" spans="1:15" ht="15" x14ac:dyDescent="0.25">
      <c r="A10">
        <v>6</v>
      </c>
      <c r="B10" s="7" t="str">
        <f t="shared" si="1"/>
        <v>Scottish Road Works Commissioner</v>
      </c>
      <c r="C10" s="7" t="str">
        <f t="shared" si="1"/>
        <v>AAS</v>
      </c>
      <c r="D10" s="7" t="str">
        <f t="shared" si="1"/>
        <v>CGch</v>
      </c>
      <c r="E10" s="34">
        <f t="shared" si="0"/>
        <v>44500</v>
      </c>
      <c r="G10" s="6" t="s">
        <v>135</v>
      </c>
      <c r="H10" s="6" t="s">
        <v>134</v>
      </c>
      <c r="I10" s="14"/>
      <c r="J10" s="14"/>
      <c r="K10" s="14"/>
    </row>
    <row r="11" spans="1:15" ht="15" x14ac:dyDescent="0.25">
      <c r="A11">
        <v>7</v>
      </c>
      <c r="B11" s="7" t="str">
        <f t="shared" si="1"/>
        <v>Borders College</v>
      </c>
      <c r="C11" s="7" t="str">
        <f t="shared" si="1"/>
        <v>AAS</v>
      </c>
      <c r="D11" s="7" t="str">
        <f t="shared" si="1"/>
        <v>FE</v>
      </c>
      <c r="E11" s="34">
        <f t="shared" si="0"/>
        <v>44561</v>
      </c>
      <c r="G11" s="6"/>
      <c r="H11" s="6"/>
      <c r="I11" s="14"/>
      <c r="J11" s="14"/>
      <c r="K11" s="14"/>
    </row>
    <row r="12" spans="1:15" ht="15" x14ac:dyDescent="0.25">
      <c r="A12">
        <v>8</v>
      </c>
      <c r="B12" s="7" t="str">
        <f t="shared" si="1"/>
        <v>City of Glasgow College</v>
      </c>
      <c r="C12" s="7" t="str">
        <f t="shared" si="1"/>
        <v>AAS</v>
      </c>
      <c r="D12" s="7" t="str">
        <f t="shared" si="1"/>
        <v>FE</v>
      </c>
      <c r="E12" s="34">
        <f t="shared" si="0"/>
        <v>44561</v>
      </c>
      <c r="G12" s="10"/>
      <c r="H12" s="10"/>
      <c r="I12" s="14"/>
      <c r="J12" s="14"/>
      <c r="K12" s="14"/>
    </row>
    <row r="13" spans="1:15" ht="15" x14ac:dyDescent="0.25">
      <c r="A13">
        <v>9</v>
      </c>
      <c r="B13" s="7" t="str">
        <f t="shared" si="1"/>
        <v>Dumfries and Galloway College</v>
      </c>
      <c r="C13" s="7" t="str">
        <f t="shared" si="1"/>
        <v>AAS</v>
      </c>
      <c r="D13" s="7" t="str">
        <f t="shared" si="1"/>
        <v>FE</v>
      </c>
      <c r="E13" s="34">
        <f t="shared" si="0"/>
        <v>44561</v>
      </c>
      <c r="G13" s="2" t="s">
        <v>29</v>
      </c>
      <c r="I13" s="14"/>
      <c r="J13" s="14"/>
      <c r="K13" s="14"/>
    </row>
    <row r="14" spans="1:15" ht="15" x14ac:dyDescent="0.25">
      <c r="A14">
        <v>10</v>
      </c>
      <c r="B14" s="7" t="str">
        <f t="shared" si="1"/>
        <v>Glasgow Clyde College</v>
      </c>
      <c r="C14" s="7" t="str">
        <f t="shared" si="1"/>
        <v>AAS</v>
      </c>
      <c r="D14" s="7" t="str">
        <f t="shared" si="1"/>
        <v>FE</v>
      </c>
      <c r="E14" s="34">
        <f t="shared" si="0"/>
        <v>44561</v>
      </c>
      <c r="G14" s="7" t="s">
        <v>61</v>
      </c>
      <c r="H14" s="7">
        <f>MATCH(G14,Data!$A$1:$N$1,1)-1</f>
        <v>0</v>
      </c>
      <c r="I14" s="14"/>
      <c r="J14" s="14"/>
      <c r="K14" s="14"/>
    </row>
    <row r="15" spans="1:15" x14ac:dyDescent="0.25">
      <c r="A15">
        <v>11</v>
      </c>
      <c r="B15" s="7" t="str">
        <f t="shared" si="1"/>
        <v>Glasgow Kelvin College</v>
      </c>
      <c r="C15" s="7" t="str">
        <f t="shared" si="1"/>
        <v>AAS</v>
      </c>
      <c r="D15" s="7" t="str">
        <f t="shared" si="1"/>
        <v>FE</v>
      </c>
      <c r="E15" s="34">
        <f t="shared" si="0"/>
        <v>44561</v>
      </c>
      <c r="G15" s="7" t="s">
        <v>62</v>
      </c>
      <c r="H15" s="7">
        <f>MATCH(G15,Data!$A$1:$N$1,1)-1</f>
        <v>3</v>
      </c>
    </row>
    <row r="16" spans="1:15" x14ac:dyDescent="0.25">
      <c r="A16">
        <v>12</v>
      </c>
      <c r="B16" s="7" t="str">
        <f t="shared" si="1"/>
        <v>Glasgow Regional Board</v>
      </c>
      <c r="C16" s="7" t="str">
        <f t="shared" si="1"/>
        <v>AAS</v>
      </c>
      <c r="D16" s="7" t="str">
        <f t="shared" si="1"/>
        <v>FE</v>
      </c>
      <c r="E16" s="34">
        <f t="shared" si="0"/>
        <v>44561</v>
      </c>
      <c r="G16" s="7" t="s">
        <v>63</v>
      </c>
      <c r="H16" s="7">
        <f>MATCH(G16,Data!$A$1:$N$1,1)-1</f>
        <v>6</v>
      </c>
    </row>
    <row r="17" spans="1:12" x14ac:dyDescent="0.25">
      <c r="A17">
        <v>13</v>
      </c>
      <c r="B17" s="7" t="str">
        <f t="shared" si="1"/>
        <v>City of Edinburgh Council</v>
      </c>
      <c r="C17" s="7" t="str">
        <f t="shared" si="1"/>
        <v>AAS</v>
      </c>
      <c r="D17" s="7" t="str">
        <f t="shared" si="1"/>
        <v>LG</v>
      </c>
      <c r="E17" s="34">
        <f t="shared" si="0"/>
        <v>44500</v>
      </c>
      <c r="G17" s="7" t="s">
        <v>64</v>
      </c>
      <c r="H17" s="7">
        <f>MATCH(G17,Data!$A$1:$N$1,1)-1</f>
        <v>9</v>
      </c>
      <c r="J17" s="2"/>
    </row>
    <row r="18" spans="1:12" x14ac:dyDescent="0.25">
      <c r="A18">
        <v>14</v>
      </c>
      <c r="B18" s="7" t="str">
        <f t="shared" si="1"/>
        <v>Edinburgh IJB</v>
      </c>
      <c r="C18" s="7" t="str">
        <f t="shared" si="1"/>
        <v>AAS</v>
      </c>
      <c r="D18" s="7" t="str">
        <f t="shared" si="1"/>
        <v>LG</v>
      </c>
      <c r="E18" s="34">
        <f t="shared" si="0"/>
        <v>44500</v>
      </c>
      <c r="G18" s="7" t="s">
        <v>65</v>
      </c>
      <c r="H18" s="7">
        <v>12</v>
      </c>
      <c r="J18" s="2"/>
    </row>
    <row r="19" spans="1:12" x14ac:dyDescent="0.25">
      <c r="A19">
        <v>15</v>
      </c>
      <c r="B19" s="7" t="str">
        <f t="shared" si="1"/>
        <v>Lothian Pension Fund</v>
      </c>
      <c r="C19" s="7" t="str">
        <f t="shared" si="1"/>
        <v>AAS</v>
      </c>
      <c r="D19" s="7" t="str">
        <f t="shared" si="1"/>
        <v>LG</v>
      </c>
      <c r="E19" s="34">
        <f t="shared" si="0"/>
        <v>44500</v>
      </c>
      <c r="G19" s="7" t="s">
        <v>162</v>
      </c>
      <c r="H19" s="7">
        <v>15</v>
      </c>
    </row>
    <row r="20" spans="1:12" x14ac:dyDescent="0.25">
      <c r="A20">
        <v>16</v>
      </c>
      <c r="B20" s="7" t="str">
        <f t="shared" si="1"/>
        <v>Lothian VJB</v>
      </c>
      <c r="C20" s="7" t="str">
        <f t="shared" si="1"/>
        <v>AAS</v>
      </c>
      <c r="D20" s="7" t="str">
        <f t="shared" si="1"/>
        <v>LG</v>
      </c>
      <c r="E20" s="34">
        <f t="shared" si="0"/>
        <v>44500</v>
      </c>
    </row>
    <row r="21" spans="1:12" x14ac:dyDescent="0.25">
      <c r="A21">
        <v>17</v>
      </c>
      <c r="B21" s="7" t="str">
        <f t="shared" si="1"/>
        <v>SEStran</v>
      </c>
      <c r="C21" s="7" t="str">
        <f t="shared" si="1"/>
        <v>AAS</v>
      </c>
      <c r="D21" s="7" t="str">
        <f t="shared" si="1"/>
        <v>LG</v>
      </c>
      <c r="E21" s="34">
        <f t="shared" si="0"/>
        <v>44500</v>
      </c>
      <c r="G21" s="9" t="s">
        <v>41</v>
      </c>
    </row>
    <row r="22" spans="1:12" x14ac:dyDescent="0.25">
      <c r="A22">
        <v>18</v>
      </c>
      <c r="B22" s="7" t="str">
        <f t="shared" si="1"/>
        <v>Strathclyde Concessionary Travel Scheme JC</v>
      </c>
      <c r="C22" s="7" t="str">
        <f t="shared" si="1"/>
        <v>AAS</v>
      </c>
      <c r="D22" s="7" t="str">
        <f t="shared" si="1"/>
        <v>LG</v>
      </c>
      <c r="E22" s="34">
        <f t="shared" si="0"/>
        <v>44500</v>
      </c>
      <c r="G22" s="15" t="s">
        <v>37</v>
      </c>
    </row>
    <row r="23" spans="1:12" x14ac:dyDescent="0.25">
      <c r="A23">
        <v>19</v>
      </c>
      <c r="B23" s="7" t="str">
        <f t="shared" si="1"/>
        <v>Strathclyde Partnership for Transport</v>
      </c>
      <c r="C23" s="7" t="str">
        <f t="shared" si="1"/>
        <v>AAS</v>
      </c>
      <c r="D23" s="7" t="str">
        <f t="shared" si="1"/>
        <v>LG</v>
      </c>
      <c r="E23" s="34">
        <f t="shared" si="0"/>
        <v>44500</v>
      </c>
      <c r="G23" s="15" t="s">
        <v>38</v>
      </c>
    </row>
    <row r="24" spans="1:12" x14ac:dyDescent="0.25">
      <c r="A24">
        <v>20</v>
      </c>
      <c r="B24" s="7" t="str">
        <f t="shared" si="1"/>
        <v>Mental Welfare Commission for Scotland</v>
      </c>
      <c r="C24" s="7" t="str">
        <f t="shared" si="1"/>
        <v>AAS</v>
      </c>
      <c r="D24" s="7" t="str">
        <f t="shared" si="1"/>
        <v>NHS</v>
      </c>
      <c r="E24" s="34">
        <f t="shared" si="0"/>
        <v>44439</v>
      </c>
      <c r="G24" s="15" t="s">
        <v>39</v>
      </c>
    </row>
    <row r="25" spans="1:12" x14ac:dyDescent="0.25">
      <c r="A25">
        <v>21</v>
      </c>
      <c r="B25" s="7" t="str">
        <f t="shared" ref="B25:D44" si="2">INDEX(Data,$A25,B$3+VLOOKUP($D$2,Year,2,0))</f>
        <v>National Waiting Times Centre Board</v>
      </c>
      <c r="C25" s="7" t="str">
        <f t="shared" si="2"/>
        <v>AAS</v>
      </c>
      <c r="D25" s="7" t="str">
        <f t="shared" si="2"/>
        <v>NHS</v>
      </c>
      <c r="E25" s="34">
        <f t="shared" si="0"/>
        <v>44439</v>
      </c>
      <c r="G25" s="15" t="s">
        <v>40</v>
      </c>
      <c r="I25" s="10"/>
      <c r="J25" s="10"/>
      <c r="K25" s="10"/>
      <c r="L25" s="10"/>
    </row>
    <row r="26" spans="1:12" x14ac:dyDescent="0.25">
      <c r="A26">
        <v>22</v>
      </c>
      <c r="B26" s="7" t="str">
        <f t="shared" si="2"/>
        <v>NHS 24</v>
      </c>
      <c r="C26" s="7" t="str">
        <f t="shared" si="2"/>
        <v>AAS</v>
      </c>
      <c r="D26" s="7" t="str">
        <f t="shared" si="2"/>
        <v>NHS</v>
      </c>
      <c r="E26" s="34">
        <f t="shared" si="0"/>
        <v>44439</v>
      </c>
      <c r="G26" s="15" t="s">
        <v>180</v>
      </c>
      <c r="I26" s="9"/>
      <c r="J26" s="9"/>
      <c r="K26" s="9"/>
      <c r="L26" s="10"/>
    </row>
    <row r="27" spans="1:12" x14ac:dyDescent="0.25">
      <c r="A27">
        <v>23</v>
      </c>
      <c r="B27" s="7" t="str">
        <f t="shared" si="2"/>
        <v>NHS Lothian</v>
      </c>
      <c r="C27" s="7" t="str">
        <f t="shared" si="2"/>
        <v>AAS</v>
      </c>
      <c r="D27" s="7" t="str">
        <f t="shared" si="2"/>
        <v>NHS</v>
      </c>
      <c r="E27" s="34">
        <f t="shared" si="0"/>
        <v>44439</v>
      </c>
      <c r="G27" s="15" t="s">
        <v>161</v>
      </c>
      <c r="I27" s="11"/>
      <c r="J27" s="12"/>
      <c r="K27" s="12"/>
      <c r="L27" s="10"/>
    </row>
    <row r="28" spans="1:12" x14ac:dyDescent="0.25">
      <c r="A28">
        <v>24</v>
      </c>
      <c r="B28" s="7" t="str">
        <f t="shared" si="2"/>
        <v>The State Hospital</v>
      </c>
      <c r="C28" s="7" t="str">
        <f t="shared" si="2"/>
        <v>AAS</v>
      </c>
      <c r="D28" s="7" t="str">
        <f t="shared" si="2"/>
        <v>NHS</v>
      </c>
      <c r="E28" s="34">
        <f t="shared" si="0"/>
        <v>44439</v>
      </c>
      <c r="I28" s="11"/>
      <c r="J28" s="12"/>
      <c r="K28" s="12"/>
      <c r="L28" s="10"/>
    </row>
    <row r="29" spans="1:12" x14ac:dyDescent="0.25">
      <c r="A29">
        <v>25</v>
      </c>
      <c r="B29" s="7" t="str">
        <f t="shared" si="2"/>
        <v>Bord na Gaidhlig</v>
      </c>
      <c r="C29" s="7" t="str">
        <f t="shared" si="2"/>
        <v>DEL</v>
      </c>
      <c r="D29" s="7" t="str">
        <f t="shared" si="2"/>
        <v>CGch</v>
      </c>
      <c r="E29" s="34">
        <f t="shared" si="0"/>
        <v>44500</v>
      </c>
      <c r="G29" s="9" t="s">
        <v>44</v>
      </c>
      <c r="I29" s="11"/>
      <c r="J29" s="12"/>
      <c r="K29" s="12"/>
      <c r="L29" s="10"/>
    </row>
    <row r="30" spans="1:12" x14ac:dyDescent="0.25">
      <c r="A30">
        <v>26</v>
      </c>
      <c r="B30" s="7" t="str">
        <f t="shared" si="2"/>
        <v>Children and Young People’s Commissioner Scotland</v>
      </c>
      <c r="C30" s="7" t="str">
        <f t="shared" si="2"/>
        <v>DEL</v>
      </c>
      <c r="D30" s="7" t="str">
        <f t="shared" si="2"/>
        <v>CGch</v>
      </c>
      <c r="E30" s="34">
        <f t="shared" si="0"/>
        <v>44500</v>
      </c>
      <c r="G30" s="6" t="s">
        <v>42</v>
      </c>
      <c r="I30" s="11"/>
      <c r="J30" s="12"/>
      <c r="K30" s="12"/>
      <c r="L30" s="10"/>
    </row>
    <row r="31" spans="1:12" x14ac:dyDescent="0.25">
      <c r="A31">
        <v>27</v>
      </c>
      <c r="B31" s="7" t="str">
        <f t="shared" si="2"/>
        <v>Commissioner for Ethical Standards in Public Life in Scotland</v>
      </c>
      <c r="C31" s="7" t="str">
        <f t="shared" si="2"/>
        <v>DEL</v>
      </c>
      <c r="D31" s="7" t="str">
        <f t="shared" si="2"/>
        <v>CGch</v>
      </c>
      <c r="E31" s="34">
        <f t="shared" si="0"/>
        <v>44500</v>
      </c>
      <c r="G31" s="6" t="s">
        <v>43</v>
      </c>
      <c r="I31" s="11"/>
      <c r="J31" s="12"/>
      <c r="K31" s="12"/>
      <c r="L31" s="10"/>
    </row>
    <row r="32" spans="1:12" x14ac:dyDescent="0.25">
      <c r="A32">
        <v>28</v>
      </c>
      <c r="B32" s="7" t="str">
        <f t="shared" si="2"/>
        <v>Crofting Commission</v>
      </c>
      <c r="C32" s="7" t="str">
        <f t="shared" si="2"/>
        <v>DEL</v>
      </c>
      <c r="D32" s="7" t="str">
        <f t="shared" si="2"/>
        <v>CGch</v>
      </c>
      <c r="E32" s="34">
        <f t="shared" si="0"/>
        <v>44500</v>
      </c>
      <c r="G32" s="9"/>
    </row>
    <row r="33" spans="1:13" x14ac:dyDescent="0.25">
      <c r="A33">
        <v>29</v>
      </c>
      <c r="B33" s="7" t="str">
        <f t="shared" si="2"/>
        <v>Historic Environment Scotland</v>
      </c>
      <c r="C33" s="7" t="str">
        <f t="shared" si="2"/>
        <v>DEL</v>
      </c>
      <c r="D33" s="7" t="str">
        <f t="shared" si="2"/>
        <v>CGch</v>
      </c>
      <c r="E33" s="34">
        <f t="shared" si="0"/>
        <v>44500</v>
      </c>
      <c r="G33" s="9" t="s">
        <v>177</v>
      </c>
    </row>
    <row r="34" spans="1:13" x14ac:dyDescent="0.25">
      <c r="A34">
        <v>30</v>
      </c>
      <c r="B34" s="7" t="str">
        <f t="shared" si="2"/>
        <v>Independent Living Fund Scotland</v>
      </c>
      <c r="C34" s="7" t="str">
        <f t="shared" si="2"/>
        <v>DEL</v>
      </c>
      <c r="D34" s="7" t="str">
        <f t="shared" si="2"/>
        <v>CGch</v>
      </c>
      <c r="E34" s="34">
        <f t="shared" si="0"/>
        <v>44500</v>
      </c>
      <c r="G34" s="6" t="s">
        <v>170</v>
      </c>
      <c r="H34" s="34">
        <v>44500</v>
      </c>
    </row>
    <row r="35" spans="1:13" x14ac:dyDescent="0.25">
      <c r="A35">
        <v>31</v>
      </c>
      <c r="B35" s="7" t="str">
        <f t="shared" si="2"/>
        <v>Scottish Fire and Rescue Service</v>
      </c>
      <c r="C35" s="7" t="str">
        <f t="shared" si="2"/>
        <v>DEL</v>
      </c>
      <c r="D35" s="7" t="str">
        <f t="shared" si="2"/>
        <v>CGch</v>
      </c>
      <c r="E35" s="34">
        <f t="shared" si="0"/>
        <v>44500</v>
      </c>
      <c r="G35" s="6" t="s">
        <v>168</v>
      </c>
      <c r="H35" s="34">
        <v>44439</v>
      </c>
    </row>
    <row r="36" spans="1:13" x14ac:dyDescent="0.25">
      <c r="A36">
        <v>32</v>
      </c>
      <c r="B36" s="7" t="str">
        <f t="shared" si="2"/>
        <v>Scottish Human Rights Commission</v>
      </c>
      <c r="C36" s="7" t="str">
        <f t="shared" si="2"/>
        <v>DEL</v>
      </c>
      <c r="D36" s="7" t="str">
        <f t="shared" si="2"/>
        <v>CGch</v>
      </c>
      <c r="E36" s="34">
        <f t="shared" si="0"/>
        <v>44500</v>
      </c>
      <c r="G36" s="6" t="s">
        <v>173</v>
      </c>
      <c r="H36" s="34">
        <v>44500</v>
      </c>
    </row>
    <row r="37" spans="1:13" x14ac:dyDescent="0.25">
      <c r="A37">
        <v>33</v>
      </c>
      <c r="B37" s="7" t="str">
        <f t="shared" si="2"/>
        <v>Scottish Information Commissioner</v>
      </c>
      <c r="C37" s="7" t="str">
        <f t="shared" si="2"/>
        <v>DEL</v>
      </c>
      <c r="D37" s="7" t="str">
        <f t="shared" si="2"/>
        <v>CGch</v>
      </c>
      <c r="E37" s="34">
        <f t="shared" ref="E37:E68" si="3">VLOOKUP(D37,Deadlines,2,0)</f>
        <v>44500</v>
      </c>
      <c r="G37" s="6" t="s">
        <v>171</v>
      </c>
      <c r="H37" s="34">
        <v>44439</v>
      </c>
    </row>
    <row r="38" spans="1:13" x14ac:dyDescent="0.25">
      <c r="A38">
        <v>34</v>
      </c>
      <c r="B38" s="7" t="str">
        <f t="shared" si="2"/>
        <v>Scottish Legal Complaints Commission</v>
      </c>
      <c r="C38" s="7" t="str">
        <f t="shared" si="2"/>
        <v>DEL</v>
      </c>
      <c r="D38" s="7" t="str">
        <f t="shared" si="2"/>
        <v>CGch</v>
      </c>
      <c r="E38" s="34">
        <f t="shared" si="3"/>
        <v>44500</v>
      </c>
      <c r="G38" s="6" t="s">
        <v>169</v>
      </c>
      <c r="H38" s="34">
        <v>44561</v>
      </c>
    </row>
    <row r="39" spans="1:13" x14ac:dyDescent="0.25">
      <c r="A39">
        <v>35</v>
      </c>
      <c r="B39" s="7" t="str">
        <f t="shared" si="2"/>
        <v>Scottish Public Services Ombudsman</v>
      </c>
      <c r="C39" s="7" t="str">
        <f t="shared" si="2"/>
        <v>DEL</v>
      </c>
      <c r="D39" s="7" t="str">
        <f t="shared" si="2"/>
        <v>CGch</v>
      </c>
      <c r="E39" s="34">
        <f t="shared" si="3"/>
        <v>44500</v>
      </c>
      <c r="G39" s="6" t="s">
        <v>172</v>
      </c>
      <c r="H39" s="34">
        <v>44439</v>
      </c>
    </row>
    <row r="40" spans="1:13" x14ac:dyDescent="0.25">
      <c r="A40">
        <v>36</v>
      </c>
      <c r="B40" s="7" t="str">
        <f t="shared" si="2"/>
        <v>Ayrshire VJB</v>
      </c>
      <c r="C40" s="7" t="str">
        <f t="shared" si="2"/>
        <v>DEL</v>
      </c>
      <c r="D40" s="7" t="str">
        <f t="shared" si="2"/>
        <v>LG</v>
      </c>
      <c r="E40" s="34">
        <f t="shared" si="3"/>
        <v>44500</v>
      </c>
    </row>
    <row r="41" spans="1:13" x14ac:dyDescent="0.25">
      <c r="A41">
        <v>37</v>
      </c>
      <c r="B41" s="7" t="str">
        <f t="shared" si="2"/>
        <v>East Ayrshire Council</v>
      </c>
      <c r="C41" s="7" t="str">
        <f t="shared" si="2"/>
        <v>DEL</v>
      </c>
      <c r="D41" s="7" t="str">
        <f t="shared" si="2"/>
        <v>LG</v>
      </c>
      <c r="E41" s="34">
        <f t="shared" si="3"/>
        <v>44500</v>
      </c>
    </row>
    <row r="42" spans="1:13" x14ac:dyDescent="0.25">
      <c r="A42">
        <v>38</v>
      </c>
      <c r="B42" s="7" t="str">
        <f t="shared" si="2"/>
        <v>East Ayrshire IJB</v>
      </c>
      <c r="C42" s="7" t="str">
        <f t="shared" si="2"/>
        <v>DEL</v>
      </c>
      <c r="D42" s="7" t="str">
        <f t="shared" si="2"/>
        <v>LG</v>
      </c>
      <c r="E42" s="34">
        <f t="shared" si="3"/>
        <v>44500</v>
      </c>
      <c r="I42" s="33"/>
      <c r="J42" s="33"/>
      <c r="K42" s="33"/>
      <c r="L42" s="33"/>
      <c r="M42" s="10"/>
    </row>
    <row r="43" spans="1:13" x14ac:dyDescent="0.25">
      <c r="A43">
        <v>39</v>
      </c>
      <c r="B43" s="7" t="str">
        <f t="shared" si="2"/>
        <v>North Ayrshire Council</v>
      </c>
      <c r="C43" s="7" t="str">
        <f t="shared" si="2"/>
        <v>DEL</v>
      </c>
      <c r="D43" s="7" t="str">
        <f t="shared" si="2"/>
        <v>LG</v>
      </c>
      <c r="E43" s="34">
        <f t="shared" si="3"/>
        <v>44500</v>
      </c>
      <c r="I43" s="10"/>
      <c r="J43" s="10"/>
      <c r="K43" s="10"/>
      <c r="L43" s="10"/>
      <c r="M43" s="10"/>
    </row>
    <row r="44" spans="1:13" x14ac:dyDescent="0.25">
      <c r="A44">
        <v>40</v>
      </c>
      <c r="B44" s="7" t="str">
        <f t="shared" si="2"/>
        <v>North Ayrshire IJB</v>
      </c>
      <c r="C44" s="7" t="str">
        <f t="shared" si="2"/>
        <v>DEL</v>
      </c>
      <c r="D44" s="7" t="str">
        <f t="shared" si="2"/>
        <v>LG</v>
      </c>
      <c r="E44" s="34">
        <f t="shared" si="3"/>
        <v>44500</v>
      </c>
      <c r="I44" s="4"/>
      <c r="J44" s="4"/>
      <c r="K44" s="4"/>
      <c r="L44" s="4"/>
      <c r="M44" s="10"/>
    </row>
    <row r="45" spans="1:13" x14ac:dyDescent="0.25">
      <c r="A45">
        <v>41</v>
      </c>
      <c r="B45" s="7" t="str">
        <f t="shared" ref="B45:D64" si="4">INDEX(Data,$A45,B$3+VLOOKUP($D$2,Year,2,0))</f>
        <v>Orkney and Shetland VJB</v>
      </c>
      <c r="C45" s="7" t="str">
        <f t="shared" si="4"/>
        <v>DEL</v>
      </c>
      <c r="D45" s="7" t="str">
        <f t="shared" si="4"/>
        <v>LG</v>
      </c>
      <c r="E45" s="34">
        <f t="shared" si="3"/>
        <v>44500</v>
      </c>
      <c r="G45" s="33"/>
      <c r="H45" s="33"/>
      <c r="I45" s="4"/>
      <c r="J45" s="4"/>
      <c r="K45" s="4"/>
      <c r="L45" s="4"/>
      <c r="M45" s="10"/>
    </row>
    <row r="46" spans="1:13" x14ac:dyDescent="0.25">
      <c r="A46">
        <v>42</v>
      </c>
      <c r="B46" s="7" t="str">
        <f t="shared" si="4"/>
        <v>Shetland IJB</v>
      </c>
      <c r="C46" s="7" t="str">
        <f t="shared" si="4"/>
        <v>DEL</v>
      </c>
      <c r="D46" s="7" t="str">
        <f t="shared" si="4"/>
        <v>LG</v>
      </c>
      <c r="E46" s="34">
        <f t="shared" si="3"/>
        <v>44500</v>
      </c>
      <c r="G46" s="9"/>
      <c r="H46" s="10"/>
      <c r="I46" s="4"/>
      <c r="J46" s="4"/>
      <c r="K46" s="4"/>
      <c r="L46" s="4"/>
      <c r="M46" s="10"/>
    </row>
    <row r="47" spans="1:13" x14ac:dyDescent="0.25">
      <c r="A47">
        <v>43</v>
      </c>
      <c r="B47" s="7" t="str">
        <f t="shared" si="4"/>
        <v>Shetland Islands Council</v>
      </c>
      <c r="C47" s="7" t="str">
        <f t="shared" si="4"/>
        <v>DEL</v>
      </c>
      <c r="D47" s="7" t="str">
        <f t="shared" si="4"/>
        <v>LG</v>
      </c>
      <c r="E47" s="34">
        <f t="shared" si="3"/>
        <v>44500</v>
      </c>
      <c r="G47" s="9"/>
      <c r="H47" s="4"/>
      <c r="I47" s="4"/>
      <c r="J47" s="4"/>
      <c r="K47" s="4"/>
      <c r="L47" s="4"/>
      <c r="M47" s="10"/>
    </row>
    <row r="48" spans="1:13" x14ac:dyDescent="0.25">
      <c r="A48">
        <v>44</v>
      </c>
      <c r="B48" s="7" t="str">
        <f t="shared" si="4"/>
        <v>Shetland Islands Pension Fund</v>
      </c>
      <c r="C48" s="7" t="str">
        <f t="shared" si="4"/>
        <v>DEL</v>
      </c>
      <c r="D48" s="7" t="str">
        <f t="shared" si="4"/>
        <v>LG</v>
      </c>
      <c r="E48" s="34">
        <f t="shared" si="3"/>
        <v>44500</v>
      </c>
      <c r="G48" s="9"/>
      <c r="H48" s="4"/>
      <c r="I48" s="4"/>
      <c r="J48" s="4"/>
      <c r="K48" s="4"/>
      <c r="L48" s="4"/>
      <c r="M48" s="10"/>
    </row>
    <row r="49" spans="1:13" x14ac:dyDescent="0.25">
      <c r="A49">
        <v>45</v>
      </c>
      <c r="B49" s="7" t="str">
        <f t="shared" si="4"/>
        <v>South Ayrshire Council</v>
      </c>
      <c r="C49" s="7" t="str">
        <f t="shared" si="4"/>
        <v>DEL</v>
      </c>
      <c r="D49" s="7" t="str">
        <f t="shared" si="4"/>
        <v>LG</v>
      </c>
      <c r="E49" s="34">
        <f t="shared" si="3"/>
        <v>44500</v>
      </c>
      <c r="G49" s="9"/>
      <c r="H49" s="4"/>
      <c r="I49" s="4"/>
      <c r="J49" s="4"/>
      <c r="K49" s="4"/>
      <c r="L49" s="4"/>
      <c r="M49" s="10"/>
    </row>
    <row r="50" spans="1:13" x14ac:dyDescent="0.25">
      <c r="A50">
        <v>46</v>
      </c>
      <c r="B50" s="7" t="str">
        <f t="shared" si="4"/>
        <v>South Ayrshire IJB</v>
      </c>
      <c r="C50" s="7" t="str">
        <f t="shared" si="4"/>
        <v>DEL</v>
      </c>
      <c r="D50" s="7" t="str">
        <f t="shared" si="4"/>
        <v>LG</v>
      </c>
      <c r="E50" s="34">
        <f t="shared" si="3"/>
        <v>44500</v>
      </c>
      <c r="G50" s="9"/>
      <c r="H50" s="4"/>
      <c r="I50" s="10"/>
      <c r="J50" s="10"/>
      <c r="K50" s="10"/>
      <c r="L50" s="10"/>
    </row>
    <row r="51" spans="1:13" x14ac:dyDescent="0.25">
      <c r="A51">
        <v>47</v>
      </c>
      <c r="B51" s="7" t="str">
        <f t="shared" si="4"/>
        <v>ZetTrans</v>
      </c>
      <c r="C51" s="7" t="str">
        <f t="shared" si="4"/>
        <v>DEL</v>
      </c>
      <c r="D51" s="7" t="str">
        <f t="shared" si="4"/>
        <v>LG</v>
      </c>
      <c r="E51" s="34">
        <f t="shared" si="3"/>
        <v>44500</v>
      </c>
      <c r="G51" s="9"/>
      <c r="H51" s="4"/>
      <c r="I51" s="33"/>
      <c r="J51" s="33"/>
      <c r="K51" s="33"/>
      <c r="L51" s="33"/>
    </row>
    <row r="52" spans="1:13" x14ac:dyDescent="0.25">
      <c r="A52">
        <v>48</v>
      </c>
      <c r="B52" s="7" t="str">
        <f t="shared" si="4"/>
        <v>Healthcare Improvement Scotland</v>
      </c>
      <c r="C52" s="7" t="str">
        <f t="shared" si="4"/>
        <v>DEL</v>
      </c>
      <c r="D52" s="7" t="str">
        <f t="shared" si="4"/>
        <v>NHS</v>
      </c>
      <c r="E52" s="34">
        <f t="shared" si="3"/>
        <v>44439</v>
      </c>
      <c r="G52" s="9"/>
      <c r="H52" s="4"/>
      <c r="I52" s="10"/>
      <c r="J52" s="10"/>
      <c r="K52" s="10"/>
      <c r="L52" s="10"/>
    </row>
    <row r="53" spans="1:13" x14ac:dyDescent="0.25">
      <c r="A53">
        <v>49</v>
      </c>
      <c r="B53" s="7" t="str">
        <f t="shared" si="4"/>
        <v>NHS Ayrshire and Arran</v>
      </c>
      <c r="C53" s="7" t="str">
        <f t="shared" si="4"/>
        <v>DEL</v>
      </c>
      <c r="D53" s="7" t="str">
        <f t="shared" si="4"/>
        <v>NHS</v>
      </c>
      <c r="E53" s="34">
        <f t="shared" si="3"/>
        <v>44439</v>
      </c>
      <c r="G53" s="10"/>
      <c r="H53" s="10"/>
      <c r="I53" s="4"/>
      <c r="J53" s="4"/>
      <c r="K53" s="4"/>
      <c r="L53" s="4"/>
    </row>
    <row r="54" spans="1:13" x14ac:dyDescent="0.25">
      <c r="A54">
        <v>50</v>
      </c>
      <c r="B54" s="7" t="str">
        <f t="shared" si="4"/>
        <v>NHS Shetland</v>
      </c>
      <c r="C54" s="7" t="str">
        <f t="shared" si="4"/>
        <v>DEL</v>
      </c>
      <c r="D54" s="7" t="str">
        <f t="shared" si="4"/>
        <v>NHS</v>
      </c>
      <c r="E54" s="34">
        <f t="shared" si="3"/>
        <v>44439</v>
      </c>
      <c r="G54" s="33"/>
      <c r="H54" s="33"/>
      <c r="I54" s="4"/>
      <c r="J54" s="4"/>
      <c r="K54" s="4"/>
      <c r="L54" s="4"/>
    </row>
    <row r="55" spans="1:13" x14ac:dyDescent="0.25">
      <c r="A55">
        <v>51</v>
      </c>
      <c r="B55" s="7" t="str">
        <f t="shared" si="4"/>
        <v>Public Health Scotland</v>
      </c>
      <c r="C55" s="7" t="str">
        <f t="shared" si="4"/>
        <v>DEL</v>
      </c>
      <c r="D55" s="7" t="str">
        <f t="shared" si="4"/>
        <v>NHS</v>
      </c>
      <c r="E55" s="34">
        <f t="shared" si="3"/>
        <v>44439</v>
      </c>
      <c r="G55" s="9"/>
      <c r="H55" s="10"/>
      <c r="I55" s="4"/>
      <c r="J55" s="4"/>
      <c r="K55" s="4"/>
      <c r="L55" s="4"/>
    </row>
    <row r="56" spans="1:13" x14ac:dyDescent="0.25">
      <c r="A56">
        <v>52</v>
      </c>
      <c r="B56" s="7" t="str">
        <f t="shared" si="4"/>
        <v>Fife College</v>
      </c>
      <c r="C56" s="7" t="str">
        <f t="shared" si="4"/>
        <v>EY</v>
      </c>
      <c r="D56" s="7" t="str">
        <f t="shared" si="4"/>
        <v>FE</v>
      </c>
      <c r="E56" s="34">
        <f t="shared" si="3"/>
        <v>44561</v>
      </c>
      <c r="G56" s="9"/>
      <c r="H56" s="4"/>
      <c r="I56" s="4"/>
      <c r="J56" s="4"/>
      <c r="K56" s="4"/>
      <c r="L56" s="4"/>
    </row>
    <row r="57" spans="1:13" x14ac:dyDescent="0.25">
      <c r="A57">
        <v>53</v>
      </c>
      <c r="B57" s="7" t="str">
        <f t="shared" si="4"/>
        <v>Forth Valley College</v>
      </c>
      <c r="C57" s="7" t="str">
        <f t="shared" si="4"/>
        <v>EY</v>
      </c>
      <c r="D57" s="7" t="str">
        <f t="shared" si="4"/>
        <v>FE</v>
      </c>
      <c r="E57" s="34">
        <f t="shared" si="3"/>
        <v>44561</v>
      </c>
      <c r="G57" s="9"/>
      <c r="H57" s="4"/>
      <c r="I57" s="4"/>
      <c r="J57" s="4"/>
      <c r="K57" s="4"/>
      <c r="L57" s="4"/>
    </row>
    <row r="58" spans="1:13" x14ac:dyDescent="0.25">
      <c r="A58">
        <v>54</v>
      </c>
      <c r="B58" s="7" t="str">
        <f t="shared" si="4"/>
        <v>Inverness College</v>
      </c>
      <c r="C58" s="7" t="str">
        <f t="shared" si="4"/>
        <v>EY</v>
      </c>
      <c r="D58" s="7" t="str">
        <f t="shared" si="4"/>
        <v>FE</v>
      </c>
      <c r="E58" s="34">
        <f t="shared" si="3"/>
        <v>44561</v>
      </c>
      <c r="G58" s="9"/>
      <c r="H58" s="4"/>
      <c r="I58" s="4"/>
      <c r="J58" s="4"/>
      <c r="K58" s="4"/>
      <c r="L58" s="4"/>
    </row>
    <row r="59" spans="1:13" x14ac:dyDescent="0.25">
      <c r="A59">
        <v>55</v>
      </c>
      <c r="B59" s="7" t="str">
        <f t="shared" si="4"/>
        <v>Lews Castle College</v>
      </c>
      <c r="C59" s="7" t="str">
        <f t="shared" si="4"/>
        <v>EY</v>
      </c>
      <c r="D59" s="7" t="str">
        <f t="shared" si="4"/>
        <v>FE</v>
      </c>
      <c r="E59" s="34">
        <f t="shared" si="3"/>
        <v>44561</v>
      </c>
      <c r="G59" s="9"/>
      <c r="H59" s="4"/>
    </row>
    <row r="60" spans="1:13" x14ac:dyDescent="0.25">
      <c r="A60">
        <v>56</v>
      </c>
      <c r="B60" s="7" t="str">
        <f t="shared" si="4"/>
        <v>Moray College</v>
      </c>
      <c r="C60" s="7" t="str">
        <f t="shared" si="4"/>
        <v>EY</v>
      </c>
      <c r="D60" s="7" t="str">
        <f t="shared" si="4"/>
        <v>FE</v>
      </c>
      <c r="E60" s="34">
        <f t="shared" si="3"/>
        <v>44561</v>
      </c>
      <c r="G60" s="9"/>
      <c r="H60" s="4"/>
    </row>
    <row r="61" spans="1:13" x14ac:dyDescent="0.25">
      <c r="A61">
        <v>57</v>
      </c>
      <c r="B61" s="7" t="str">
        <f t="shared" si="4"/>
        <v>North East Scotland College</v>
      </c>
      <c r="C61" s="7" t="str">
        <f t="shared" si="4"/>
        <v>EY</v>
      </c>
      <c r="D61" s="7" t="str">
        <f t="shared" si="4"/>
        <v>FE</v>
      </c>
      <c r="E61" s="34">
        <f t="shared" si="3"/>
        <v>44561</v>
      </c>
      <c r="G61" s="9"/>
      <c r="H61" s="4"/>
    </row>
    <row r="62" spans="1:13" x14ac:dyDescent="0.25">
      <c r="A62">
        <v>58</v>
      </c>
      <c r="B62" s="7" t="str">
        <f t="shared" si="4"/>
        <v>North Highland College</v>
      </c>
      <c r="C62" s="7" t="str">
        <f t="shared" si="4"/>
        <v>EY</v>
      </c>
      <c r="D62" s="7" t="str">
        <f t="shared" si="4"/>
        <v>FE</v>
      </c>
      <c r="E62" s="34">
        <f t="shared" si="3"/>
        <v>44561</v>
      </c>
    </row>
    <row r="63" spans="1:13" x14ac:dyDescent="0.25">
      <c r="A63">
        <v>59</v>
      </c>
      <c r="B63" s="7" t="str">
        <f t="shared" si="4"/>
        <v>Perth College</v>
      </c>
      <c r="C63" s="7" t="str">
        <f t="shared" si="4"/>
        <v>EY</v>
      </c>
      <c r="D63" s="7" t="str">
        <f t="shared" si="4"/>
        <v>FE</v>
      </c>
      <c r="E63" s="34">
        <f t="shared" si="3"/>
        <v>44561</v>
      </c>
    </row>
    <row r="64" spans="1:13" x14ac:dyDescent="0.25">
      <c r="A64">
        <v>60</v>
      </c>
      <c r="B64" s="7" t="str">
        <f t="shared" si="4"/>
        <v>Falkirk Council</v>
      </c>
      <c r="C64" s="7" t="str">
        <f t="shared" si="4"/>
        <v>EY</v>
      </c>
      <c r="D64" s="7" t="str">
        <f t="shared" si="4"/>
        <v>LG</v>
      </c>
      <c r="E64" s="34">
        <f t="shared" si="3"/>
        <v>44500</v>
      </c>
    </row>
    <row r="65" spans="1:5" x14ac:dyDescent="0.25">
      <c r="A65">
        <v>61</v>
      </c>
      <c r="B65" s="7" t="str">
        <f t="shared" ref="B65:D84" si="5">INDEX(Data,$A65,B$3+VLOOKUP($D$2,Year,2,0))</f>
        <v>Falkirk IJB</v>
      </c>
      <c r="C65" s="7" t="str">
        <f t="shared" si="5"/>
        <v>EY</v>
      </c>
      <c r="D65" s="7" t="str">
        <f t="shared" si="5"/>
        <v>LG</v>
      </c>
      <c r="E65" s="34">
        <f t="shared" si="3"/>
        <v>44500</v>
      </c>
    </row>
    <row r="66" spans="1:5" x14ac:dyDescent="0.25">
      <c r="A66">
        <v>62</v>
      </c>
      <c r="B66" s="7" t="str">
        <f t="shared" si="5"/>
        <v>Falkirk Pension Fund</v>
      </c>
      <c r="C66" s="7" t="str">
        <f t="shared" si="5"/>
        <v>EY</v>
      </c>
      <c r="D66" s="7" t="str">
        <f t="shared" si="5"/>
        <v>LG</v>
      </c>
      <c r="E66" s="34">
        <f t="shared" si="3"/>
        <v>44500</v>
      </c>
    </row>
    <row r="67" spans="1:5" x14ac:dyDescent="0.25">
      <c r="A67">
        <v>63</v>
      </c>
      <c r="B67" s="7" t="str">
        <f t="shared" si="5"/>
        <v>Midlothian Council</v>
      </c>
      <c r="C67" s="7" t="str">
        <f t="shared" si="5"/>
        <v>EY</v>
      </c>
      <c r="D67" s="7" t="str">
        <f t="shared" si="5"/>
        <v>LG</v>
      </c>
      <c r="E67" s="34">
        <f t="shared" si="3"/>
        <v>44500</v>
      </c>
    </row>
    <row r="68" spans="1:5" x14ac:dyDescent="0.25">
      <c r="A68">
        <v>64</v>
      </c>
      <c r="B68" s="7" t="str">
        <f t="shared" si="5"/>
        <v>Midlothian IJB</v>
      </c>
      <c r="C68" s="7" t="str">
        <f t="shared" si="5"/>
        <v>EY</v>
      </c>
      <c r="D68" s="7" t="str">
        <f t="shared" si="5"/>
        <v>LG</v>
      </c>
      <c r="E68" s="34">
        <f t="shared" si="3"/>
        <v>44500</v>
      </c>
    </row>
    <row r="69" spans="1:5" x14ac:dyDescent="0.25">
      <c r="A69">
        <v>65</v>
      </c>
      <c r="B69" s="7" t="str">
        <f t="shared" si="5"/>
        <v>West Lothian Council</v>
      </c>
      <c r="C69" s="7" t="str">
        <f t="shared" si="5"/>
        <v>EY</v>
      </c>
      <c r="D69" s="7" t="str">
        <f t="shared" si="5"/>
        <v>LG</v>
      </c>
      <c r="E69" s="34">
        <f t="shared" ref="E69:E100" si="6">VLOOKUP(D69,Deadlines,2,0)</f>
        <v>44500</v>
      </c>
    </row>
    <row r="70" spans="1:5" x14ac:dyDescent="0.25">
      <c r="A70">
        <v>66</v>
      </c>
      <c r="B70" s="7" t="str">
        <f t="shared" si="5"/>
        <v>West Lothian IJB</v>
      </c>
      <c r="C70" s="7" t="str">
        <f t="shared" si="5"/>
        <v>EY</v>
      </c>
      <c r="D70" s="7" t="str">
        <f t="shared" si="5"/>
        <v>LG</v>
      </c>
      <c r="E70" s="34">
        <f t="shared" si="6"/>
        <v>44500</v>
      </c>
    </row>
    <row r="71" spans="1:5" x14ac:dyDescent="0.25">
      <c r="A71">
        <v>67</v>
      </c>
      <c r="B71" s="7" t="str">
        <f t="shared" si="5"/>
        <v>Accountant in Bankruptcy</v>
      </c>
      <c r="C71" s="7" t="str">
        <f t="shared" si="5"/>
        <v>GT</v>
      </c>
      <c r="D71" s="7" t="str">
        <f t="shared" si="5"/>
        <v>CG</v>
      </c>
      <c r="E71" s="34">
        <f t="shared" si="6"/>
        <v>44439</v>
      </c>
    </row>
    <row r="72" spans="1:5" x14ac:dyDescent="0.25">
      <c r="A72">
        <v>68</v>
      </c>
      <c r="B72" s="7" t="str">
        <f t="shared" si="5"/>
        <v>Office of the Scottish Charity Regulator</v>
      </c>
      <c r="C72" s="7" t="str">
        <f t="shared" si="5"/>
        <v>GT</v>
      </c>
      <c r="D72" s="7" t="str">
        <f t="shared" si="5"/>
        <v>CG</v>
      </c>
      <c r="E72" s="34">
        <f t="shared" si="6"/>
        <v>44439</v>
      </c>
    </row>
    <row r="73" spans="1:5" x14ac:dyDescent="0.25">
      <c r="A73">
        <v>69</v>
      </c>
      <c r="B73" s="7" t="str">
        <f t="shared" si="5"/>
        <v>Student Awards Agency for Scotland</v>
      </c>
      <c r="C73" s="7" t="str">
        <f t="shared" si="5"/>
        <v>GT</v>
      </c>
      <c r="D73" s="7" t="str">
        <f t="shared" si="5"/>
        <v>CG</v>
      </c>
      <c r="E73" s="34">
        <f t="shared" si="6"/>
        <v>44439</v>
      </c>
    </row>
    <row r="74" spans="1:5" x14ac:dyDescent="0.25">
      <c r="A74">
        <v>70</v>
      </c>
      <c r="B74" s="7" t="str">
        <f t="shared" si="5"/>
        <v>Cairngorms National Park Authority</v>
      </c>
      <c r="C74" s="7" t="str">
        <f t="shared" si="5"/>
        <v>GT</v>
      </c>
      <c r="D74" s="7" t="str">
        <f t="shared" si="5"/>
        <v>CGch</v>
      </c>
      <c r="E74" s="34">
        <f t="shared" si="6"/>
        <v>44500</v>
      </c>
    </row>
    <row r="75" spans="1:5" x14ac:dyDescent="0.25">
      <c r="A75">
        <v>71</v>
      </c>
      <c r="B75" s="7" t="str">
        <f t="shared" si="5"/>
        <v>Care Inspectorate</v>
      </c>
      <c r="C75" s="7" t="str">
        <f t="shared" si="5"/>
        <v>GT</v>
      </c>
      <c r="D75" s="7" t="str">
        <f t="shared" si="5"/>
        <v>CGch</v>
      </c>
      <c r="E75" s="34">
        <f t="shared" si="6"/>
        <v>44500</v>
      </c>
    </row>
    <row r="76" spans="1:5" x14ac:dyDescent="0.25">
      <c r="A76">
        <v>72</v>
      </c>
      <c r="B76" s="7" t="str">
        <f t="shared" si="5"/>
        <v>Community Justice Scotland</v>
      </c>
      <c r="C76" s="7" t="str">
        <f t="shared" si="5"/>
        <v>GT</v>
      </c>
      <c r="D76" s="7" t="str">
        <f t="shared" si="5"/>
        <v>CGch</v>
      </c>
      <c r="E76" s="34">
        <f t="shared" si="6"/>
        <v>44500</v>
      </c>
    </row>
    <row r="77" spans="1:5" x14ac:dyDescent="0.25">
      <c r="A77">
        <v>73</v>
      </c>
      <c r="B77" s="7" t="str">
        <f t="shared" si="5"/>
        <v>Crown Estate Scotland</v>
      </c>
      <c r="C77" s="7" t="str">
        <f t="shared" si="5"/>
        <v>GT</v>
      </c>
      <c r="D77" s="7" t="str">
        <f t="shared" si="5"/>
        <v>CGch</v>
      </c>
      <c r="E77" s="34">
        <f t="shared" si="6"/>
        <v>44500</v>
      </c>
    </row>
    <row r="78" spans="1:5" x14ac:dyDescent="0.25">
      <c r="A78">
        <v>74</v>
      </c>
      <c r="B78" s="7" t="str">
        <f t="shared" si="5"/>
        <v>Loch Lomond and the Trossachs NPA</v>
      </c>
      <c r="C78" s="7" t="str">
        <f t="shared" si="5"/>
        <v>GT</v>
      </c>
      <c r="D78" s="7" t="str">
        <f t="shared" si="5"/>
        <v>CGch</v>
      </c>
      <c r="E78" s="34">
        <f t="shared" si="6"/>
        <v>44500</v>
      </c>
    </row>
    <row r="79" spans="1:5" x14ac:dyDescent="0.25">
      <c r="A79">
        <v>75</v>
      </c>
      <c r="B79" s="7" t="str">
        <f t="shared" si="5"/>
        <v>Scottish Canals</v>
      </c>
      <c r="C79" s="7" t="str">
        <f t="shared" si="5"/>
        <v>GT</v>
      </c>
      <c r="D79" s="7" t="str">
        <f t="shared" si="5"/>
        <v>CGch</v>
      </c>
      <c r="E79" s="34">
        <f t="shared" si="6"/>
        <v>44500</v>
      </c>
    </row>
    <row r="80" spans="1:5" x14ac:dyDescent="0.25">
      <c r="A80">
        <v>76</v>
      </c>
      <c r="B80" s="7" t="str">
        <f t="shared" si="5"/>
        <v>Scottish Environment Protection Agency</v>
      </c>
      <c r="C80" s="7" t="str">
        <f t="shared" si="5"/>
        <v>GT</v>
      </c>
      <c r="D80" s="7" t="str">
        <f t="shared" si="5"/>
        <v>CGch</v>
      </c>
      <c r="E80" s="34">
        <f t="shared" si="6"/>
        <v>44500</v>
      </c>
    </row>
    <row r="81" spans="1:5" x14ac:dyDescent="0.25">
      <c r="A81">
        <v>77</v>
      </c>
      <c r="B81" s="7" t="str">
        <f t="shared" si="5"/>
        <v>Scottish Social Services Council</v>
      </c>
      <c r="C81" s="7" t="str">
        <f t="shared" si="5"/>
        <v>GT</v>
      </c>
      <c r="D81" s="7" t="str">
        <f t="shared" si="5"/>
        <v>CGch</v>
      </c>
      <c r="E81" s="34">
        <f t="shared" si="6"/>
        <v>44500</v>
      </c>
    </row>
    <row r="82" spans="1:5" x14ac:dyDescent="0.25">
      <c r="A82">
        <v>78</v>
      </c>
      <c r="B82" s="7" t="str">
        <f t="shared" si="5"/>
        <v>Dumfries and Galloway Council</v>
      </c>
      <c r="C82" s="7" t="str">
        <f t="shared" si="5"/>
        <v>GT</v>
      </c>
      <c r="D82" s="7" t="str">
        <f t="shared" si="5"/>
        <v>LG</v>
      </c>
      <c r="E82" s="34">
        <f t="shared" si="6"/>
        <v>44500</v>
      </c>
    </row>
    <row r="83" spans="1:5" x14ac:dyDescent="0.25">
      <c r="A83">
        <v>79</v>
      </c>
      <c r="B83" s="7" t="str">
        <f t="shared" si="5"/>
        <v>Dumfries and Galloway IJB</v>
      </c>
      <c r="C83" s="7" t="str">
        <f t="shared" si="5"/>
        <v>GT</v>
      </c>
      <c r="D83" s="7" t="str">
        <f t="shared" si="5"/>
        <v>LG</v>
      </c>
      <c r="E83" s="34">
        <f t="shared" si="6"/>
        <v>44500</v>
      </c>
    </row>
    <row r="84" spans="1:5" x14ac:dyDescent="0.25">
      <c r="A84">
        <v>80</v>
      </c>
      <c r="B84" s="7" t="str">
        <f t="shared" si="5"/>
        <v>Dumfries and Galloway Pension Fund</v>
      </c>
      <c r="C84" s="7" t="str">
        <f t="shared" si="5"/>
        <v>GT</v>
      </c>
      <c r="D84" s="7" t="str">
        <f t="shared" si="5"/>
        <v>LG</v>
      </c>
      <c r="E84" s="34">
        <f t="shared" si="6"/>
        <v>44500</v>
      </c>
    </row>
    <row r="85" spans="1:5" x14ac:dyDescent="0.25">
      <c r="A85">
        <v>81</v>
      </c>
      <c r="B85" s="7" t="str">
        <f t="shared" ref="B85:D104" si="7">INDEX(Data,$A85,B$3+VLOOKUP($D$2,Year,2,0))</f>
        <v>Highland and Western Isles VJB</v>
      </c>
      <c r="C85" s="7" t="str">
        <f t="shared" si="7"/>
        <v>GT</v>
      </c>
      <c r="D85" s="7" t="str">
        <f t="shared" si="7"/>
        <v>LG</v>
      </c>
      <c r="E85" s="34">
        <f t="shared" si="6"/>
        <v>44500</v>
      </c>
    </row>
    <row r="86" spans="1:5" x14ac:dyDescent="0.25">
      <c r="A86">
        <v>82</v>
      </c>
      <c r="B86" s="7" t="str">
        <f t="shared" si="7"/>
        <v>Highland Council</v>
      </c>
      <c r="C86" s="7" t="str">
        <f t="shared" si="7"/>
        <v>GT</v>
      </c>
      <c r="D86" s="7" t="str">
        <f t="shared" si="7"/>
        <v>LG</v>
      </c>
      <c r="E86" s="34">
        <f t="shared" si="6"/>
        <v>44500</v>
      </c>
    </row>
    <row r="87" spans="1:5" x14ac:dyDescent="0.25">
      <c r="A87">
        <v>83</v>
      </c>
      <c r="B87" s="7" t="str">
        <f t="shared" si="7"/>
        <v>Highland Pension Fund</v>
      </c>
      <c r="C87" s="7" t="str">
        <f t="shared" si="7"/>
        <v>GT</v>
      </c>
      <c r="D87" s="7" t="str">
        <f t="shared" si="7"/>
        <v>LG</v>
      </c>
      <c r="E87" s="34">
        <f t="shared" si="6"/>
        <v>44500</v>
      </c>
    </row>
    <row r="88" spans="1:5" x14ac:dyDescent="0.25">
      <c r="A88">
        <v>84</v>
      </c>
      <c r="B88" s="7" t="str">
        <f t="shared" si="7"/>
        <v>HITRANS</v>
      </c>
      <c r="C88" s="7" t="str">
        <f t="shared" si="7"/>
        <v>GT</v>
      </c>
      <c r="D88" s="7" t="str">
        <f t="shared" si="7"/>
        <v>LG</v>
      </c>
      <c r="E88" s="34">
        <f t="shared" si="6"/>
        <v>44500</v>
      </c>
    </row>
    <row r="89" spans="1:5" x14ac:dyDescent="0.25">
      <c r="A89">
        <v>85</v>
      </c>
      <c r="B89" s="7" t="str">
        <f t="shared" si="7"/>
        <v>SWestrans</v>
      </c>
      <c r="C89" s="7" t="str">
        <f t="shared" si="7"/>
        <v>GT</v>
      </c>
      <c r="D89" s="7" t="str">
        <f t="shared" si="7"/>
        <v>LG</v>
      </c>
      <c r="E89" s="34">
        <f t="shared" si="6"/>
        <v>44500</v>
      </c>
    </row>
    <row r="90" spans="1:5" x14ac:dyDescent="0.25">
      <c r="A90">
        <v>86</v>
      </c>
      <c r="B90" s="7" t="str">
        <f t="shared" si="7"/>
        <v>NHS Dumfries and Galloway</v>
      </c>
      <c r="C90" s="7" t="str">
        <f t="shared" si="7"/>
        <v>GT</v>
      </c>
      <c r="D90" s="7" t="str">
        <f t="shared" si="7"/>
        <v>NHS</v>
      </c>
      <c r="E90" s="34">
        <f t="shared" si="6"/>
        <v>44439</v>
      </c>
    </row>
    <row r="91" spans="1:5" x14ac:dyDescent="0.25">
      <c r="A91">
        <v>87</v>
      </c>
      <c r="B91" s="7" t="str">
        <f t="shared" si="7"/>
        <v>NHS Education for Scotland</v>
      </c>
      <c r="C91" s="7" t="str">
        <f t="shared" si="7"/>
        <v>GT</v>
      </c>
      <c r="D91" s="7" t="str">
        <f t="shared" si="7"/>
        <v>NHS</v>
      </c>
      <c r="E91" s="34">
        <f t="shared" si="6"/>
        <v>44439</v>
      </c>
    </row>
    <row r="92" spans="1:5" x14ac:dyDescent="0.25">
      <c r="A92">
        <v>88</v>
      </c>
      <c r="B92" s="7" t="str">
        <f t="shared" si="7"/>
        <v>NHS Highland</v>
      </c>
      <c r="C92" s="7" t="str">
        <f t="shared" si="7"/>
        <v>GT</v>
      </c>
      <c r="D92" s="7" t="str">
        <f t="shared" si="7"/>
        <v>NHS</v>
      </c>
      <c r="E92" s="34">
        <f t="shared" si="6"/>
        <v>44439</v>
      </c>
    </row>
    <row r="93" spans="1:5" x14ac:dyDescent="0.25">
      <c r="A93">
        <v>89</v>
      </c>
      <c r="B93" s="7" t="str">
        <f t="shared" si="7"/>
        <v>Scottish Ambulance Service</v>
      </c>
      <c r="C93" s="7" t="str">
        <f t="shared" si="7"/>
        <v>GT</v>
      </c>
      <c r="D93" s="7" t="str">
        <f t="shared" si="7"/>
        <v>NHS</v>
      </c>
      <c r="E93" s="34">
        <f t="shared" si="6"/>
        <v>44439</v>
      </c>
    </row>
    <row r="94" spans="1:5" x14ac:dyDescent="0.25">
      <c r="A94">
        <v>90</v>
      </c>
      <c r="B94" s="7" t="str">
        <f t="shared" si="7"/>
        <v>Aberdeen City Council</v>
      </c>
      <c r="C94" s="7" t="str">
        <f t="shared" si="7"/>
        <v>KPMG</v>
      </c>
      <c r="D94" s="7" t="str">
        <f t="shared" si="7"/>
        <v>LG</v>
      </c>
      <c r="E94" s="34">
        <f t="shared" si="6"/>
        <v>44500</v>
      </c>
    </row>
    <row r="95" spans="1:5" x14ac:dyDescent="0.25">
      <c r="A95">
        <v>91</v>
      </c>
      <c r="B95" s="7" t="str">
        <f t="shared" si="7"/>
        <v>Aberdeen City IJB</v>
      </c>
      <c r="C95" s="7" t="str">
        <f t="shared" si="7"/>
        <v>KPMG</v>
      </c>
      <c r="D95" s="7" t="str">
        <f t="shared" si="7"/>
        <v>LG</v>
      </c>
      <c r="E95" s="34">
        <f t="shared" si="6"/>
        <v>44500</v>
      </c>
    </row>
    <row r="96" spans="1:5" x14ac:dyDescent="0.25">
      <c r="A96">
        <v>92</v>
      </c>
      <c r="B96" s="7" t="str">
        <f t="shared" si="7"/>
        <v>Perth and Kinross Council</v>
      </c>
      <c r="C96" s="7" t="str">
        <f t="shared" si="7"/>
        <v>KPMG</v>
      </c>
      <c r="D96" s="7" t="str">
        <f t="shared" si="7"/>
        <v>LG</v>
      </c>
      <c r="E96" s="34">
        <f t="shared" si="6"/>
        <v>44500</v>
      </c>
    </row>
    <row r="97" spans="1:5" x14ac:dyDescent="0.25">
      <c r="A97">
        <v>93</v>
      </c>
      <c r="B97" s="7" t="str">
        <f t="shared" si="7"/>
        <v>Perth and Kinross IJB</v>
      </c>
      <c r="C97" s="7" t="str">
        <f t="shared" si="7"/>
        <v>KPMG</v>
      </c>
      <c r="D97" s="7" t="str">
        <f t="shared" si="7"/>
        <v>LG</v>
      </c>
      <c r="E97" s="34">
        <f t="shared" si="6"/>
        <v>44500</v>
      </c>
    </row>
    <row r="98" spans="1:5" x14ac:dyDescent="0.25">
      <c r="A98">
        <v>94</v>
      </c>
      <c r="B98" s="7" t="str">
        <f t="shared" si="7"/>
        <v>TACTRAN</v>
      </c>
      <c r="C98" s="7" t="str">
        <f t="shared" si="7"/>
        <v>KPMG</v>
      </c>
      <c r="D98" s="7" t="str">
        <f t="shared" si="7"/>
        <v>LG</v>
      </c>
      <c r="E98" s="34">
        <f t="shared" si="6"/>
        <v>44500</v>
      </c>
    </row>
    <row r="99" spans="1:5" x14ac:dyDescent="0.25">
      <c r="A99">
        <v>95</v>
      </c>
      <c r="B99" s="7" t="str">
        <f t="shared" si="7"/>
        <v>Scottish Water</v>
      </c>
      <c r="C99" s="7" t="str">
        <f t="shared" si="7"/>
        <v>KPMG</v>
      </c>
      <c r="D99" s="7" t="str">
        <f t="shared" si="7"/>
        <v>SW</v>
      </c>
      <c r="E99" s="34">
        <f t="shared" si="6"/>
        <v>44439</v>
      </c>
    </row>
    <row r="100" spans="1:5" x14ac:dyDescent="0.25">
      <c r="A100">
        <v>96</v>
      </c>
      <c r="B100" s="7" t="str">
        <f t="shared" si="7"/>
        <v>Ayrshire college</v>
      </c>
      <c r="C100" s="7" t="str">
        <f t="shared" si="7"/>
        <v>MAZ</v>
      </c>
      <c r="D100" s="7" t="str">
        <f t="shared" si="7"/>
        <v>FE</v>
      </c>
      <c r="E100" s="34">
        <f t="shared" si="6"/>
        <v>44561</v>
      </c>
    </row>
    <row r="101" spans="1:5" x14ac:dyDescent="0.25">
      <c r="A101">
        <v>97</v>
      </c>
      <c r="B101" s="7" t="str">
        <f t="shared" si="7"/>
        <v>New College Lanarkshire</v>
      </c>
      <c r="C101" s="7" t="str">
        <f t="shared" si="7"/>
        <v>MAZ</v>
      </c>
      <c r="D101" s="7" t="str">
        <f t="shared" si="7"/>
        <v>FE</v>
      </c>
      <c r="E101" s="34">
        <f t="shared" ref="E101:E132" si="8">VLOOKUP(D101,Deadlines,2,0)</f>
        <v>44561</v>
      </c>
    </row>
    <row r="102" spans="1:5" x14ac:dyDescent="0.25">
      <c r="A102">
        <v>98</v>
      </c>
      <c r="B102" s="7" t="str">
        <f t="shared" si="7"/>
        <v>South Lanarkshire College</v>
      </c>
      <c r="C102" s="7" t="str">
        <f t="shared" si="7"/>
        <v>MAZ</v>
      </c>
      <c r="D102" s="7" t="str">
        <f t="shared" si="7"/>
        <v>FE</v>
      </c>
      <c r="E102" s="34">
        <f t="shared" si="8"/>
        <v>44561</v>
      </c>
    </row>
    <row r="103" spans="1:5" x14ac:dyDescent="0.25">
      <c r="A103">
        <v>99</v>
      </c>
      <c r="B103" s="7" t="str">
        <f t="shared" si="7"/>
        <v>West College Scotland</v>
      </c>
      <c r="C103" s="7" t="str">
        <f t="shared" si="7"/>
        <v>MAZ</v>
      </c>
      <c r="D103" s="7" t="str">
        <f t="shared" si="7"/>
        <v>FE</v>
      </c>
      <c r="E103" s="34">
        <f t="shared" si="8"/>
        <v>44561</v>
      </c>
    </row>
    <row r="104" spans="1:5" x14ac:dyDescent="0.25">
      <c r="A104">
        <v>100</v>
      </c>
      <c r="B104" s="7" t="str">
        <f t="shared" si="7"/>
        <v>West Lothian College</v>
      </c>
      <c r="C104" s="7" t="str">
        <f t="shared" si="7"/>
        <v>MAZ</v>
      </c>
      <c r="D104" s="7" t="str">
        <f t="shared" si="7"/>
        <v>FE</v>
      </c>
      <c r="E104" s="34">
        <f t="shared" si="8"/>
        <v>44561</v>
      </c>
    </row>
    <row r="105" spans="1:5" x14ac:dyDescent="0.25">
      <c r="A105">
        <v>101</v>
      </c>
      <c r="B105" s="7">
        <f t="shared" ref="B105:D122" si="9">INDEX(Data,$A105,B$3+VLOOKUP($D$2,Year,2,0))</f>
        <v>0</v>
      </c>
      <c r="C105" s="7">
        <f t="shared" si="9"/>
        <v>0</v>
      </c>
      <c r="D105" s="7">
        <f t="shared" si="9"/>
        <v>0</v>
      </c>
      <c r="E105" s="34" t="e">
        <f t="shared" si="8"/>
        <v>#N/A</v>
      </c>
    </row>
    <row r="106" spans="1:5" x14ac:dyDescent="0.25">
      <c r="A106">
        <v>102</v>
      </c>
      <c r="B106" s="7">
        <f t="shared" si="9"/>
        <v>0</v>
      </c>
      <c r="C106" s="7">
        <f t="shared" si="9"/>
        <v>0</v>
      </c>
      <c r="D106" s="7">
        <f t="shared" si="9"/>
        <v>0</v>
      </c>
      <c r="E106" s="34" t="e">
        <f t="shared" si="8"/>
        <v>#N/A</v>
      </c>
    </row>
    <row r="107" spans="1:5" x14ac:dyDescent="0.25">
      <c r="A107">
        <v>103</v>
      </c>
      <c r="B107" s="7">
        <f t="shared" si="9"/>
        <v>0</v>
      </c>
      <c r="C107" s="7">
        <f t="shared" si="9"/>
        <v>0</v>
      </c>
      <c r="D107" s="7">
        <f t="shared" si="9"/>
        <v>0</v>
      </c>
      <c r="E107" s="34" t="e">
        <f t="shared" si="8"/>
        <v>#N/A</v>
      </c>
    </row>
    <row r="108" spans="1:5" x14ac:dyDescent="0.25">
      <c r="A108">
        <v>104</v>
      </c>
      <c r="B108" s="7">
        <f t="shared" si="9"/>
        <v>0</v>
      </c>
      <c r="C108" s="7">
        <f t="shared" si="9"/>
        <v>0</v>
      </c>
      <c r="D108" s="7">
        <f t="shared" si="9"/>
        <v>0</v>
      </c>
      <c r="E108" s="34" t="e">
        <f t="shared" si="8"/>
        <v>#N/A</v>
      </c>
    </row>
    <row r="109" spans="1:5" x14ac:dyDescent="0.25">
      <c r="A109">
        <v>105</v>
      </c>
      <c r="B109" s="7">
        <f t="shared" si="9"/>
        <v>0</v>
      </c>
      <c r="C109" s="7">
        <f t="shared" si="9"/>
        <v>0</v>
      </c>
      <c r="D109" s="7">
        <f t="shared" si="9"/>
        <v>0</v>
      </c>
      <c r="E109" s="34" t="e">
        <f t="shared" si="8"/>
        <v>#N/A</v>
      </c>
    </row>
    <row r="110" spans="1:5" x14ac:dyDescent="0.25">
      <c r="A110">
        <v>106</v>
      </c>
      <c r="B110" s="7">
        <f t="shared" si="9"/>
        <v>0</v>
      </c>
      <c r="C110" s="7">
        <f t="shared" si="9"/>
        <v>0</v>
      </c>
      <c r="D110" s="7">
        <f t="shared" si="9"/>
        <v>0</v>
      </c>
      <c r="E110" s="34" t="e">
        <f t="shared" si="8"/>
        <v>#N/A</v>
      </c>
    </row>
    <row r="111" spans="1:5" x14ac:dyDescent="0.25">
      <c r="A111">
        <v>107</v>
      </c>
      <c r="B111" s="7">
        <f t="shared" si="9"/>
        <v>0</v>
      </c>
      <c r="C111" s="7">
        <f t="shared" si="9"/>
        <v>0</v>
      </c>
      <c r="D111" s="7">
        <f t="shared" si="9"/>
        <v>0</v>
      </c>
      <c r="E111" s="34" t="e">
        <f t="shared" si="8"/>
        <v>#N/A</v>
      </c>
    </row>
    <row r="112" spans="1:5" x14ac:dyDescent="0.25">
      <c r="A112">
        <v>108</v>
      </c>
      <c r="B112" s="7">
        <f t="shared" si="9"/>
        <v>0</v>
      </c>
      <c r="C112" s="7">
        <f t="shared" si="9"/>
        <v>0</v>
      </c>
      <c r="D112" s="7">
        <f t="shared" si="9"/>
        <v>0</v>
      </c>
      <c r="E112" s="34" t="e">
        <f t="shared" si="8"/>
        <v>#N/A</v>
      </c>
    </row>
    <row r="113" spans="1:5" x14ac:dyDescent="0.25">
      <c r="A113">
        <v>109</v>
      </c>
      <c r="B113" s="7">
        <f t="shared" si="9"/>
        <v>0</v>
      </c>
      <c r="C113" s="7">
        <f t="shared" si="9"/>
        <v>0</v>
      </c>
      <c r="D113" s="7">
        <f t="shared" si="9"/>
        <v>0</v>
      </c>
      <c r="E113" s="34" t="e">
        <f t="shared" si="8"/>
        <v>#N/A</v>
      </c>
    </row>
    <row r="114" spans="1:5" x14ac:dyDescent="0.25">
      <c r="A114">
        <v>110</v>
      </c>
      <c r="B114" s="7">
        <f t="shared" si="9"/>
        <v>0</v>
      </c>
      <c r="C114" s="7">
        <f t="shared" si="9"/>
        <v>0</v>
      </c>
      <c r="D114" s="7">
        <f t="shared" si="9"/>
        <v>0</v>
      </c>
      <c r="E114" s="34" t="e">
        <f t="shared" si="8"/>
        <v>#N/A</v>
      </c>
    </row>
    <row r="115" spans="1:5" x14ac:dyDescent="0.25">
      <c r="A115">
        <v>111</v>
      </c>
      <c r="B115" s="7">
        <f t="shared" si="9"/>
        <v>0</v>
      </c>
      <c r="C115" s="7">
        <f t="shared" si="9"/>
        <v>0</v>
      </c>
      <c r="D115" s="7">
        <f t="shared" si="9"/>
        <v>0</v>
      </c>
      <c r="E115" s="34" t="e">
        <f t="shared" si="8"/>
        <v>#N/A</v>
      </c>
    </row>
    <row r="116" spans="1:5" x14ac:dyDescent="0.25">
      <c r="A116">
        <v>112</v>
      </c>
      <c r="B116" s="7">
        <f t="shared" si="9"/>
        <v>0</v>
      </c>
      <c r="C116" s="7">
        <f t="shared" si="9"/>
        <v>0</v>
      </c>
      <c r="D116" s="7">
        <f t="shared" si="9"/>
        <v>0</v>
      </c>
      <c r="E116" s="34" t="e">
        <f t="shared" si="8"/>
        <v>#N/A</v>
      </c>
    </row>
    <row r="117" spans="1:5" x14ac:dyDescent="0.25">
      <c r="A117">
        <v>113</v>
      </c>
      <c r="B117" s="7">
        <f t="shared" si="9"/>
        <v>0</v>
      </c>
      <c r="C117" s="7">
        <f t="shared" si="9"/>
        <v>0</v>
      </c>
      <c r="D117" s="7">
        <f t="shared" si="9"/>
        <v>0</v>
      </c>
      <c r="E117" s="34" t="e">
        <f t="shared" si="8"/>
        <v>#N/A</v>
      </c>
    </row>
    <row r="118" spans="1:5" x14ac:dyDescent="0.25">
      <c r="A118">
        <v>114</v>
      </c>
      <c r="B118" s="7">
        <f t="shared" si="9"/>
        <v>0</v>
      </c>
      <c r="C118" s="7">
        <f t="shared" si="9"/>
        <v>0</v>
      </c>
      <c r="D118" s="7">
        <f t="shared" si="9"/>
        <v>0</v>
      </c>
      <c r="E118" s="34" t="e">
        <f t="shared" si="8"/>
        <v>#N/A</v>
      </c>
    </row>
    <row r="119" spans="1:5" x14ac:dyDescent="0.25">
      <c r="A119">
        <v>115</v>
      </c>
      <c r="B119" s="7">
        <f t="shared" si="9"/>
        <v>0</v>
      </c>
      <c r="C119" s="7">
        <f t="shared" si="9"/>
        <v>0</v>
      </c>
      <c r="D119" s="7">
        <f t="shared" si="9"/>
        <v>0</v>
      </c>
      <c r="E119" s="34" t="e">
        <f t="shared" si="8"/>
        <v>#N/A</v>
      </c>
    </row>
    <row r="120" spans="1:5" x14ac:dyDescent="0.25">
      <c r="A120">
        <v>116</v>
      </c>
      <c r="B120" s="7">
        <f t="shared" si="9"/>
        <v>0</v>
      </c>
      <c r="C120" s="7">
        <f t="shared" si="9"/>
        <v>0</v>
      </c>
      <c r="D120" s="7">
        <f t="shared" si="9"/>
        <v>0</v>
      </c>
      <c r="E120" s="34" t="e">
        <f t="shared" si="8"/>
        <v>#N/A</v>
      </c>
    </row>
    <row r="121" spans="1:5" x14ac:dyDescent="0.25">
      <c r="A121">
        <v>117</v>
      </c>
      <c r="B121" s="7">
        <f t="shared" si="9"/>
        <v>0</v>
      </c>
      <c r="C121" s="7">
        <f t="shared" si="9"/>
        <v>0</v>
      </c>
      <c r="D121" s="7">
        <f t="shared" si="9"/>
        <v>0</v>
      </c>
      <c r="E121" s="34" t="e">
        <f t="shared" si="8"/>
        <v>#N/A</v>
      </c>
    </row>
    <row r="122" spans="1:5" x14ac:dyDescent="0.25">
      <c r="A122">
        <v>118</v>
      </c>
      <c r="B122" s="7">
        <f t="shared" si="9"/>
        <v>0</v>
      </c>
      <c r="C122" s="7">
        <f t="shared" si="9"/>
        <v>0</v>
      </c>
      <c r="D122" s="7">
        <f t="shared" si="9"/>
        <v>0</v>
      </c>
      <c r="E122" s="34" t="e">
        <f t="shared" si="8"/>
        <v>#N/A</v>
      </c>
    </row>
    <row r="124" spans="1:5" x14ac:dyDescent="0.25">
      <c r="B124" s="2"/>
    </row>
    <row r="130" ht="12.75" customHeight="1" x14ac:dyDescent="0.25"/>
    <row r="131" ht="12.75" customHeight="1" x14ac:dyDescent="0.25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12"/>
  <sheetViews>
    <sheetView zoomScale="85" zoomScaleNormal="85" workbookViewId="0">
      <pane ySplit="2" topLeftCell="A3" activePane="bottomLeft" state="frozen"/>
      <selection pane="bottomLeft" activeCell="P6" sqref="P6"/>
    </sheetView>
  </sheetViews>
  <sheetFormatPr defaultRowHeight="13.2" x14ac:dyDescent="0.25"/>
  <cols>
    <col min="1" max="1" width="39.6640625" customWidth="1"/>
    <col min="2" max="3" width="9.109375" customWidth="1"/>
    <col min="4" max="4" width="39.6640625" customWidth="1"/>
    <col min="5" max="6" width="9.109375" customWidth="1"/>
    <col min="7" max="7" width="39.6640625" bestFit="1" customWidth="1"/>
    <col min="8" max="9" width="9.109375" customWidth="1"/>
    <col min="10" max="10" width="39.6640625" bestFit="1" customWidth="1"/>
    <col min="11" max="12" width="9.109375" customWidth="1"/>
    <col min="13" max="13" width="21.5546875" customWidth="1"/>
    <col min="14" max="14" width="9.109375" customWidth="1"/>
    <col min="17" max="17" width="22.21875" customWidth="1"/>
  </cols>
  <sheetData>
    <row r="1" spans="1:18" x14ac:dyDescent="0.25">
      <c r="A1" s="52" t="s">
        <v>61</v>
      </c>
      <c r="B1" s="52"/>
      <c r="D1" s="52" t="s">
        <v>62</v>
      </c>
      <c r="E1" s="52"/>
      <c r="G1" s="52" t="s">
        <v>63</v>
      </c>
      <c r="H1" s="52"/>
      <c r="J1" s="52" t="s">
        <v>64</v>
      </c>
      <c r="K1" s="52"/>
      <c r="M1" s="52" t="s">
        <v>65</v>
      </c>
      <c r="N1" s="52"/>
      <c r="Q1" s="52" t="s">
        <v>162</v>
      </c>
      <c r="R1" s="52"/>
    </row>
    <row r="2" spans="1:18" x14ac:dyDescent="0.25">
      <c r="A2" s="3" t="s">
        <v>5</v>
      </c>
      <c r="B2" s="3" t="s">
        <v>6</v>
      </c>
      <c r="D2" s="3" t="s">
        <v>5</v>
      </c>
      <c r="E2" s="3" t="s">
        <v>6</v>
      </c>
      <c r="G2" s="3" t="s">
        <v>5</v>
      </c>
      <c r="H2" s="3" t="s">
        <v>6</v>
      </c>
      <c r="J2" s="3" t="s">
        <v>5</v>
      </c>
      <c r="K2" s="3" t="s">
        <v>6</v>
      </c>
      <c r="M2" s="3" t="s">
        <v>5</v>
      </c>
      <c r="N2" s="3" t="s">
        <v>6</v>
      </c>
      <c r="O2" s="3" t="s">
        <v>167</v>
      </c>
      <c r="P2" s="3"/>
      <c r="Q2" s="3" t="s">
        <v>5</v>
      </c>
      <c r="R2" s="3" t="s">
        <v>6</v>
      </c>
    </row>
    <row r="3" spans="1:18" x14ac:dyDescent="0.25">
      <c r="A3" t="s">
        <v>71</v>
      </c>
      <c r="B3" t="s">
        <v>7</v>
      </c>
      <c r="D3" t="s">
        <v>71</v>
      </c>
      <c r="E3" t="s">
        <v>7</v>
      </c>
      <c r="G3" t="s">
        <v>71</v>
      </c>
      <c r="H3" t="s">
        <v>7</v>
      </c>
      <c r="J3" t="s">
        <v>81</v>
      </c>
      <c r="K3" t="s">
        <v>7</v>
      </c>
      <c r="M3" t="s">
        <v>129</v>
      </c>
      <c r="N3" t="s">
        <v>165</v>
      </c>
      <c r="O3" t="s">
        <v>168</v>
      </c>
    </row>
    <row r="4" spans="1:18" x14ac:dyDescent="0.25">
      <c r="A4" t="s">
        <v>81</v>
      </c>
      <c r="B4" t="s">
        <v>7</v>
      </c>
      <c r="D4" t="s">
        <v>81</v>
      </c>
      <c r="E4" t="s">
        <v>7</v>
      </c>
      <c r="G4" t="s">
        <v>81</v>
      </c>
      <c r="H4" t="s">
        <v>7</v>
      </c>
      <c r="J4" t="s">
        <v>138</v>
      </c>
      <c r="K4" t="s">
        <v>7</v>
      </c>
      <c r="M4" t="s">
        <v>130</v>
      </c>
      <c r="N4" t="s">
        <v>165</v>
      </c>
      <c r="O4" t="s">
        <v>168</v>
      </c>
    </row>
    <row r="5" spans="1:18" x14ac:dyDescent="0.25">
      <c r="A5" t="s">
        <v>82</v>
      </c>
      <c r="B5" t="s">
        <v>7</v>
      </c>
      <c r="D5" t="s">
        <v>138</v>
      </c>
      <c r="E5" t="s">
        <v>7</v>
      </c>
      <c r="G5" t="s">
        <v>138</v>
      </c>
      <c r="H5" t="s">
        <v>7</v>
      </c>
      <c r="J5" t="s">
        <v>155</v>
      </c>
      <c r="K5" t="s">
        <v>7</v>
      </c>
      <c r="M5" t="s">
        <v>132</v>
      </c>
      <c r="N5" t="s">
        <v>165</v>
      </c>
      <c r="O5" t="s">
        <v>168</v>
      </c>
    </row>
    <row r="6" spans="1:18" x14ac:dyDescent="0.25">
      <c r="A6" t="s">
        <v>83</v>
      </c>
      <c r="B6" t="s">
        <v>7</v>
      </c>
      <c r="D6" t="s">
        <v>82</v>
      </c>
      <c r="E6" t="s">
        <v>7</v>
      </c>
      <c r="G6" t="s">
        <v>155</v>
      </c>
      <c r="H6" t="s">
        <v>7</v>
      </c>
      <c r="J6" t="s">
        <v>83</v>
      </c>
      <c r="K6" t="s">
        <v>7</v>
      </c>
      <c r="M6" t="s">
        <v>131</v>
      </c>
      <c r="N6" t="s">
        <v>165</v>
      </c>
      <c r="O6" t="s">
        <v>168</v>
      </c>
    </row>
    <row r="7" spans="1:18" x14ac:dyDescent="0.25">
      <c r="A7" t="s">
        <v>66</v>
      </c>
      <c r="B7" t="s">
        <v>7</v>
      </c>
      <c r="D7" t="s">
        <v>83</v>
      </c>
      <c r="E7" t="s">
        <v>7</v>
      </c>
      <c r="G7" t="s">
        <v>83</v>
      </c>
      <c r="H7" t="s">
        <v>7</v>
      </c>
      <c r="J7" t="s">
        <v>55</v>
      </c>
      <c r="K7" t="s">
        <v>7</v>
      </c>
      <c r="M7" t="s">
        <v>157</v>
      </c>
      <c r="N7" t="s">
        <v>165</v>
      </c>
      <c r="O7" t="s">
        <v>173</v>
      </c>
    </row>
    <row r="8" spans="1:18" x14ac:dyDescent="0.25">
      <c r="A8" t="s">
        <v>72</v>
      </c>
      <c r="B8" t="s">
        <v>7</v>
      </c>
      <c r="D8" t="s">
        <v>66</v>
      </c>
      <c r="E8" t="s">
        <v>7</v>
      </c>
      <c r="G8" t="s">
        <v>66</v>
      </c>
      <c r="H8" t="s">
        <v>7</v>
      </c>
      <c r="J8" t="s">
        <v>158</v>
      </c>
      <c r="K8" t="s">
        <v>7</v>
      </c>
      <c r="M8" t="s">
        <v>128</v>
      </c>
      <c r="N8" t="s">
        <v>165</v>
      </c>
      <c r="O8" t="s">
        <v>173</v>
      </c>
    </row>
    <row r="9" spans="1:18" x14ac:dyDescent="0.25">
      <c r="A9" t="s">
        <v>80</v>
      </c>
      <c r="B9" t="s">
        <v>7</v>
      </c>
      <c r="D9" t="s">
        <v>144</v>
      </c>
      <c r="E9" t="s">
        <v>7</v>
      </c>
      <c r="G9" t="s">
        <v>144</v>
      </c>
      <c r="H9" t="s">
        <v>7</v>
      </c>
      <c r="J9" t="s">
        <v>142</v>
      </c>
      <c r="K9" t="s">
        <v>7</v>
      </c>
      <c r="M9" t="s">
        <v>19</v>
      </c>
      <c r="N9" t="s">
        <v>165</v>
      </c>
      <c r="O9" t="s">
        <v>169</v>
      </c>
    </row>
    <row r="10" spans="1:18" x14ac:dyDescent="0.25">
      <c r="A10" t="s">
        <v>55</v>
      </c>
      <c r="B10" t="s">
        <v>7</v>
      </c>
      <c r="D10" t="s">
        <v>80</v>
      </c>
      <c r="E10" t="s">
        <v>7</v>
      </c>
      <c r="G10" t="s">
        <v>80</v>
      </c>
      <c r="H10" t="s">
        <v>7</v>
      </c>
      <c r="J10" t="s">
        <v>86</v>
      </c>
      <c r="K10" t="s">
        <v>7</v>
      </c>
      <c r="M10" t="s">
        <v>20</v>
      </c>
      <c r="N10" t="s">
        <v>165</v>
      </c>
      <c r="O10" t="s">
        <v>169</v>
      </c>
    </row>
    <row r="11" spans="1:18" x14ac:dyDescent="0.25">
      <c r="A11" t="s">
        <v>78</v>
      </c>
      <c r="B11" t="s">
        <v>7</v>
      </c>
      <c r="D11" t="s">
        <v>55</v>
      </c>
      <c r="E11" t="s">
        <v>7</v>
      </c>
      <c r="G11" t="s">
        <v>55</v>
      </c>
      <c r="H11" t="s">
        <v>7</v>
      </c>
      <c r="J11" t="s">
        <v>87</v>
      </c>
      <c r="K11" t="s">
        <v>7</v>
      </c>
      <c r="M11" t="s">
        <v>21</v>
      </c>
      <c r="N11" t="s">
        <v>165</v>
      </c>
      <c r="O11" t="s">
        <v>169</v>
      </c>
    </row>
    <row r="12" spans="1:18" x14ac:dyDescent="0.25">
      <c r="A12" t="s">
        <v>14</v>
      </c>
      <c r="B12" t="s">
        <v>7</v>
      </c>
      <c r="D12" t="s">
        <v>78</v>
      </c>
      <c r="E12" t="s">
        <v>7</v>
      </c>
      <c r="G12" t="s">
        <v>78</v>
      </c>
      <c r="H12" t="s">
        <v>7</v>
      </c>
      <c r="J12" t="s">
        <v>17</v>
      </c>
      <c r="K12" t="s">
        <v>7</v>
      </c>
      <c r="M12" t="s">
        <v>52</v>
      </c>
      <c r="N12" t="s">
        <v>165</v>
      </c>
      <c r="O12" t="s">
        <v>169</v>
      </c>
    </row>
    <row r="13" spans="1:18" x14ac:dyDescent="0.25">
      <c r="A13" t="s">
        <v>79</v>
      </c>
      <c r="B13" t="s">
        <v>7</v>
      </c>
      <c r="D13" t="s">
        <v>14</v>
      </c>
      <c r="E13" t="s">
        <v>7</v>
      </c>
      <c r="G13" t="s">
        <v>14</v>
      </c>
      <c r="H13" t="s">
        <v>7</v>
      </c>
      <c r="J13" t="s">
        <v>88</v>
      </c>
      <c r="K13" t="s">
        <v>7</v>
      </c>
      <c r="M13" t="s">
        <v>51</v>
      </c>
      <c r="N13" t="s">
        <v>165</v>
      </c>
      <c r="O13" t="s">
        <v>169</v>
      </c>
    </row>
    <row r="14" spans="1:18" x14ac:dyDescent="0.25">
      <c r="A14" t="s">
        <v>67</v>
      </c>
      <c r="B14" t="s">
        <v>7</v>
      </c>
      <c r="D14" t="s">
        <v>79</v>
      </c>
      <c r="E14" t="s">
        <v>7</v>
      </c>
      <c r="G14" t="s">
        <v>79</v>
      </c>
      <c r="H14" t="s">
        <v>7</v>
      </c>
      <c r="J14" t="s">
        <v>71</v>
      </c>
      <c r="K14" t="s">
        <v>7</v>
      </c>
      <c r="M14" t="s">
        <v>49</v>
      </c>
      <c r="N14" t="s">
        <v>165</v>
      </c>
      <c r="O14" t="s">
        <v>169</v>
      </c>
    </row>
    <row r="15" spans="1:18" x14ac:dyDescent="0.25">
      <c r="A15" t="s">
        <v>73</v>
      </c>
      <c r="B15" t="s">
        <v>7</v>
      </c>
      <c r="D15" t="s">
        <v>67</v>
      </c>
      <c r="E15" t="s">
        <v>7</v>
      </c>
      <c r="G15" t="s">
        <v>67</v>
      </c>
      <c r="H15" t="s">
        <v>7</v>
      </c>
      <c r="J15" t="s">
        <v>66</v>
      </c>
      <c r="K15" t="s">
        <v>7</v>
      </c>
      <c r="M15" t="s">
        <v>118</v>
      </c>
      <c r="N15" t="s">
        <v>165</v>
      </c>
      <c r="O15" t="s">
        <v>170</v>
      </c>
    </row>
    <row r="16" spans="1:18" x14ac:dyDescent="0.25">
      <c r="A16" t="s">
        <v>74</v>
      </c>
      <c r="B16" t="s">
        <v>7</v>
      </c>
      <c r="D16" t="s">
        <v>147</v>
      </c>
      <c r="E16" t="s">
        <v>7</v>
      </c>
      <c r="G16" t="s">
        <v>147</v>
      </c>
      <c r="H16" t="s">
        <v>7</v>
      </c>
      <c r="J16" t="s">
        <v>144</v>
      </c>
      <c r="K16" t="s">
        <v>7</v>
      </c>
      <c r="M16" t="s">
        <v>145</v>
      </c>
      <c r="N16" t="s">
        <v>165</v>
      </c>
      <c r="O16" t="s">
        <v>170</v>
      </c>
    </row>
    <row r="17" spans="1:15" x14ac:dyDescent="0.25">
      <c r="A17" t="s">
        <v>84</v>
      </c>
      <c r="B17" t="s">
        <v>7</v>
      </c>
      <c r="D17" t="s">
        <v>74</v>
      </c>
      <c r="E17" t="s">
        <v>7</v>
      </c>
      <c r="G17" t="s">
        <v>74</v>
      </c>
      <c r="H17" t="s">
        <v>7</v>
      </c>
      <c r="J17" t="s">
        <v>67</v>
      </c>
      <c r="K17" t="s">
        <v>7</v>
      </c>
      <c r="M17" t="s">
        <v>119</v>
      </c>
      <c r="N17" t="s">
        <v>165</v>
      </c>
      <c r="O17" t="s">
        <v>170</v>
      </c>
    </row>
    <row r="18" spans="1:15" x14ac:dyDescent="0.25">
      <c r="A18" t="s">
        <v>85</v>
      </c>
      <c r="B18" t="s">
        <v>7</v>
      </c>
      <c r="D18" t="s">
        <v>142</v>
      </c>
      <c r="E18" t="s">
        <v>7</v>
      </c>
      <c r="G18" t="s">
        <v>142</v>
      </c>
      <c r="H18" t="s">
        <v>7</v>
      </c>
      <c r="J18" t="s">
        <v>147</v>
      </c>
      <c r="K18" t="s">
        <v>7</v>
      </c>
      <c r="M18" t="s">
        <v>121</v>
      </c>
      <c r="N18" t="s">
        <v>165</v>
      </c>
      <c r="O18" t="s">
        <v>170</v>
      </c>
    </row>
    <row r="19" spans="1:15" x14ac:dyDescent="0.25">
      <c r="A19" t="s">
        <v>86</v>
      </c>
      <c r="B19" t="s">
        <v>7</v>
      </c>
      <c r="D19" t="s">
        <v>86</v>
      </c>
      <c r="E19" t="s">
        <v>7</v>
      </c>
      <c r="G19" t="s">
        <v>86</v>
      </c>
      <c r="H19" t="s">
        <v>7</v>
      </c>
      <c r="J19" t="s">
        <v>74</v>
      </c>
      <c r="K19" t="s">
        <v>7</v>
      </c>
      <c r="M19" t="s">
        <v>148</v>
      </c>
      <c r="N19" t="s">
        <v>165</v>
      </c>
      <c r="O19" t="s">
        <v>170</v>
      </c>
    </row>
    <row r="20" spans="1:15" x14ac:dyDescent="0.25">
      <c r="A20" t="s">
        <v>87</v>
      </c>
      <c r="B20" t="s">
        <v>7</v>
      </c>
      <c r="D20" t="s">
        <v>87</v>
      </c>
      <c r="E20" t="s">
        <v>7</v>
      </c>
      <c r="G20" t="s">
        <v>87</v>
      </c>
      <c r="H20" t="s">
        <v>7</v>
      </c>
      <c r="J20" t="s">
        <v>149</v>
      </c>
      <c r="K20" t="s">
        <v>7</v>
      </c>
      <c r="M20" t="s">
        <v>3</v>
      </c>
      <c r="N20" t="s">
        <v>165</v>
      </c>
      <c r="O20" t="s">
        <v>170</v>
      </c>
    </row>
    <row r="21" spans="1:15" x14ac:dyDescent="0.25">
      <c r="A21" t="s">
        <v>17</v>
      </c>
      <c r="B21" t="s">
        <v>7</v>
      </c>
      <c r="D21" t="s">
        <v>17</v>
      </c>
      <c r="E21" t="s">
        <v>7</v>
      </c>
      <c r="G21" t="s">
        <v>17</v>
      </c>
      <c r="H21" t="s">
        <v>7</v>
      </c>
      <c r="J21" t="s">
        <v>68</v>
      </c>
      <c r="K21" t="s">
        <v>7</v>
      </c>
      <c r="M21" t="s">
        <v>4</v>
      </c>
      <c r="N21" t="s">
        <v>165</v>
      </c>
      <c r="O21" t="s">
        <v>170</v>
      </c>
    </row>
    <row r="22" spans="1:15" x14ac:dyDescent="0.25">
      <c r="A22" t="s">
        <v>88</v>
      </c>
      <c r="B22" t="s">
        <v>7</v>
      </c>
      <c r="D22" t="s">
        <v>88</v>
      </c>
      <c r="E22" t="s">
        <v>7</v>
      </c>
      <c r="G22" t="s">
        <v>88</v>
      </c>
      <c r="H22" t="s">
        <v>7</v>
      </c>
      <c r="J22" t="s">
        <v>70</v>
      </c>
      <c r="K22" t="s">
        <v>7</v>
      </c>
      <c r="M22" t="s">
        <v>11</v>
      </c>
      <c r="N22" t="s">
        <v>165</v>
      </c>
      <c r="O22" t="s">
        <v>171</v>
      </c>
    </row>
    <row r="23" spans="1:15" x14ac:dyDescent="0.25">
      <c r="A23" t="s">
        <v>75</v>
      </c>
      <c r="B23" t="s">
        <v>7</v>
      </c>
      <c r="D23" t="s">
        <v>149</v>
      </c>
      <c r="E23" t="s">
        <v>7</v>
      </c>
      <c r="G23" t="s">
        <v>149</v>
      </c>
      <c r="H23" t="s">
        <v>7</v>
      </c>
      <c r="J23" t="s">
        <v>69</v>
      </c>
      <c r="K23" t="s">
        <v>7</v>
      </c>
      <c r="M23" t="s">
        <v>124</v>
      </c>
      <c r="N23" t="s">
        <v>165</v>
      </c>
      <c r="O23" t="s">
        <v>171</v>
      </c>
    </row>
    <row r="24" spans="1:15" x14ac:dyDescent="0.25">
      <c r="A24" t="s">
        <v>68</v>
      </c>
      <c r="B24" t="s">
        <v>7</v>
      </c>
      <c r="D24" t="s">
        <v>68</v>
      </c>
      <c r="E24" t="s">
        <v>7</v>
      </c>
      <c r="G24" t="s">
        <v>68</v>
      </c>
      <c r="H24" t="s">
        <v>7</v>
      </c>
      <c r="J24" t="s">
        <v>150</v>
      </c>
      <c r="K24" t="s">
        <v>7</v>
      </c>
      <c r="M24" t="s">
        <v>12</v>
      </c>
      <c r="N24" t="s">
        <v>165</v>
      </c>
      <c r="O24" t="s">
        <v>171</v>
      </c>
    </row>
    <row r="25" spans="1:15" x14ac:dyDescent="0.25">
      <c r="A25" t="s">
        <v>70</v>
      </c>
      <c r="B25" t="s">
        <v>7</v>
      </c>
      <c r="D25" t="s">
        <v>70</v>
      </c>
      <c r="E25" t="s">
        <v>7</v>
      </c>
      <c r="G25" t="s">
        <v>70</v>
      </c>
      <c r="H25" t="s">
        <v>7</v>
      </c>
      <c r="J25" t="s">
        <v>77</v>
      </c>
      <c r="K25" t="s">
        <v>7</v>
      </c>
      <c r="M25" t="s">
        <v>123</v>
      </c>
      <c r="N25" t="s">
        <v>165</v>
      </c>
      <c r="O25" t="s">
        <v>171</v>
      </c>
    </row>
    <row r="26" spans="1:15" x14ac:dyDescent="0.25">
      <c r="A26" t="s">
        <v>69</v>
      </c>
      <c r="B26" t="s">
        <v>7</v>
      </c>
      <c r="D26" t="s">
        <v>69</v>
      </c>
      <c r="E26" t="s">
        <v>7</v>
      </c>
      <c r="G26" t="s">
        <v>69</v>
      </c>
      <c r="H26" t="s">
        <v>7</v>
      </c>
      <c r="J26" t="s">
        <v>80</v>
      </c>
      <c r="K26" t="s">
        <v>7</v>
      </c>
      <c r="M26" t="s">
        <v>154</v>
      </c>
      <c r="N26" t="s">
        <v>165</v>
      </c>
      <c r="O26" t="s">
        <v>171</v>
      </c>
    </row>
    <row r="27" spans="1:15" x14ac:dyDescent="0.25">
      <c r="A27" t="s">
        <v>76</v>
      </c>
      <c r="B27" t="s">
        <v>7</v>
      </c>
      <c r="D27" t="s">
        <v>150</v>
      </c>
      <c r="E27" t="s">
        <v>7</v>
      </c>
      <c r="G27" t="s">
        <v>150</v>
      </c>
      <c r="H27" t="s">
        <v>7</v>
      </c>
      <c r="J27" t="s">
        <v>78</v>
      </c>
      <c r="K27" t="s">
        <v>7</v>
      </c>
      <c r="M27" t="s">
        <v>81</v>
      </c>
      <c r="N27" t="s">
        <v>7</v>
      </c>
      <c r="O27" t="s">
        <v>173</v>
      </c>
    </row>
    <row r="28" spans="1:15" x14ac:dyDescent="0.25">
      <c r="A28" t="s">
        <v>89</v>
      </c>
      <c r="B28" t="s">
        <v>7</v>
      </c>
      <c r="D28" t="s">
        <v>77</v>
      </c>
      <c r="E28" t="s">
        <v>7</v>
      </c>
      <c r="G28" t="s">
        <v>77</v>
      </c>
      <c r="H28" t="s">
        <v>7</v>
      </c>
      <c r="J28" t="s">
        <v>14</v>
      </c>
      <c r="K28" t="s">
        <v>7</v>
      </c>
      <c r="M28" t="s">
        <v>138</v>
      </c>
      <c r="N28" t="s">
        <v>7</v>
      </c>
      <c r="O28" t="s">
        <v>173</v>
      </c>
    </row>
    <row r="29" spans="1:15" x14ac:dyDescent="0.25">
      <c r="A29" t="s">
        <v>77</v>
      </c>
      <c r="B29" t="s">
        <v>7</v>
      </c>
      <c r="D29" t="s">
        <v>90</v>
      </c>
      <c r="E29" t="s">
        <v>133</v>
      </c>
      <c r="G29" t="s">
        <v>90</v>
      </c>
      <c r="H29" t="s">
        <v>133</v>
      </c>
      <c r="J29" t="s">
        <v>79</v>
      </c>
      <c r="K29" t="s">
        <v>7</v>
      </c>
      <c r="M29" t="s">
        <v>155</v>
      </c>
      <c r="N29" t="s">
        <v>7</v>
      </c>
      <c r="O29" t="s">
        <v>173</v>
      </c>
    </row>
    <row r="30" spans="1:15" x14ac:dyDescent="0.25">
      <c r="A30" t="s">
        <v>90</v>
      </c>
      <c r="B30" t="s">
        <v>133</v>
      </c>
      <c r="D30" t="s">
        <v>146</v>
      </c>
      <c r="E30" t="s">
        <v>133</v>
      </c>
      <c r="G30" t="s">
        <v>146</v>
      </c>
      <c r="H30" t="s">
        <v>133</v>
      </c>
      <c r="J30" t="s">
        <v>159</v>
      </c>
      <c r="K30" t="s">
        <v>7</v>
      </c>
      <c r="M30" t="s">
        <v>83</v>
      </c>
      <c r="N30" t="s">
        <v>7</v>
      </c>
      <c r="O30" t="s">
        <v>173</v>
      </c>
    </row>
    <row r="31" spans="1:15" x14ac:dyDescent="0.25">
      <c r="A31" t="s">
        <v>92</v>
      </c>
      <c r="B31" t="s">
        <v>133</v>
      </c>
      <c r="D31" t="s">
        <v>92</v>
      </c>
      <c r="E31" t="s">
        <v>133</v>
      </c>
      <c r="G31" t="s">
        <v>92</v>
      </c>
      <c r="H31" t="s">
        <v>133</v>
      </c>
      <c r="J31" t="s">
        <v>47</v>
      </c>
      <c r="K31" t="s">
        <v>133</v>
      </c>
      <c r="M31" t="s">
        <v>55</v>
      </c>
      <c r="N31" t="s">
        <v>7</v>
      </c>
      <c r="O31" t="s">
        <v>173</v>
      </c>
    </row>
    <row r="32" spans="1:15" x14ac:dyDescent="0.25">
      <c r="A32" t="s">
        <v>47</v>
      </c>
      <c r="B32" t="s">
        <v>133</v>
      </c>
      <c r="D32" t="s">
        <v>47</v>
      </c>
      <c r="E32" t="s">
        <v>133</v>
      </c>
      <c r="G32" t="s">
        <v>47</v>
      </c>
      <c r="H32" t="s">
        <v>133</v>
      </c>
      <c r="J32" t="s">
        <v>22</v>
      </c>
      <c r="K32" t="s">
        <v>133</v>
      </c>
      <c r="M32" t="s">
        <v>163</v>
      </c>
      <c r="N32" t="s">
        <v>7</v>
      </c>
      <c r="O32" t="s">
        <v>173</v>
      </c>
    </row>
    <row r="33" spans="1:15" x14ac:dyDescent="0.25">
      <c r="A33" t="s">
        <v>22</v>
      </c>
      <c r="B33" t="s">
        <v>133</v>
      </c>
      <c r="D33" t="s">
        <v>22</v>
      </c>
      <c r="E33" t="s">
        <v>133</v>
      </c>
      <c r="G33" t="s">
        <v>22</v>
      </c>
      <c r="H33" t="s">
        <v>133</v>
      </c>
      <c r="J33" t="s">
        <v>23</v>
      </c>
      <c r="K33" t="s">
        <v>133</v>
      </c>
      <c r="M33" t="s">
        <v>142</v>
      </c>
      <c r="N33" t="s">
        <v>7</v>
      </c>
      <c r="O33" t="s">
        <v>173</v>
      </c>
    </row>
    <row r="34" spans="1:15" x14ac:dyDescent="0.25">
      <c r="A34" t="s">
        <v>23</v>
      </c>
      <c r="B34" t="s">
        <v>133</v>
      </c>
      <c r="D34" t="s">
        <v>23</v>
      </c>
      <c r="E34" t="s">
        <v>133</v>
      </c>
      <c r="G34" t="s">
        <v>23</v>
      </c>
      <c r="H34" t="s">
        <v>133</v>
      </c>
      <c r="J34" t="s">
        <v>24</v>
      </c>
      <c r="K34" t="s">
        <v>133</v>
      </c>
      <c r="M34" t="s">
        <v>86</v>
      </c>
      <c r="N34" t="s">
        <v>7</v>
      </c>
      <c r="O34" t="s">
        <v>173</v>
      </c>
    </row>
    <row r="35" spans="1:15" x14ac:dyDescent="0.25">
      <c r="A35" t="s">
        <v>24</v>
      </c>
      <c r="B35" t="s">
        <v>133</v>
      </c>
      <c r="D35" t="s">
        <v>24</v>
      </c>
      <c r="E35" t="s">
        <v>133</v>
      </c>
      <c r="G35" t="s">
        <v>24</v>
      </c>
      <c r="H35" t="s">
        <v>133</v>
      </c>
      <c r="J35" t="s">
        <v>95</v>
      </c>
      <c r="K35" t="s">
        <v>133</v>
      </c>
      <c r="M35" t="s">
        <v>87</v>
      </c>
      <c r="N35" t="s">
        <v>7</v>
      </c>
      <c r="O35" t="s">
        <v>173</v>
      </c>
    </row>
    <row r="36" spans="1:15" x14ac:dyDescent="0.25">
      <c r="A36" t="s">
        <v>1</v>
      </c>
      <c r="B36" t="s">
        <v>133</v>
      </c>
      <c r="D36" t="s">
        <v>1</v>
      </c>
      <c r="E36" t="s">
        <v>133</v>
      </c>
      <c r="G36" t="s">
        <v>1</v>
      </c>
      <c r="H36" t="s">
        <v>133</v>
      </c>
      <c r="J36" t="s">
        <v>96</v>
      </c>
      <c r="K36" t="s">
        <v>133</v>
      </c>
      <c r="M36" t="s">
        <v>17</v>
      </c>
      <c r="N36" t="s">
        <v>7</v>
      </c>
      <c r="O36" t="s">
        <v>173</v>
      </c>
    </row>
    <row r="37" spans="1:15" x14ac:dyDescent="0.25">
      <c r="A37" t="s">
        <v>54</v>
      </c>
      <c r="B37" t="s">
        <v>133</v>
      </c>
      <c r="D37" t="s">
        <v>54</v>
      </c>
      <c r="E37" t="s">
        <v>133</v>
      </c>
      <c r="G37" t="s">
        <v>54</v>
      </c>
      <c r="H37" t="s">
        <v>133</v>
      </c>
      <c r="J37" t="s">
        <v>25</v>
      </c>
      <c r="K37" t="s">
        <v>133</v>
      </c>
      <c r="M37" t="s">
        <v>88</v>
      </c>
      <c r="N37" t="s">
        <v>7</v>
      </c>
      <c r="O37" t="s">
        <v>173</v>
      </c>
    </row>
    <row r="38" spans="1:15" x14ac:dyDescent="0.25">
      <c r="A38" t="s">
        <v>95</v>
      </c>
      <c r="B38" t="s">
        <v>133</v>
      </c>
      <c r="D38" t="s">
        <v>95</v>
      </c>
      <c r="E38" t="s">
        <v>133</v>
      </c>
      <c r="G38" t="s">
        <v>95</v>
      </c>
      <c r="H38" t="s">
        <v>133</v>
      </c>
      <c r="J38" t="s">
        <v>26</v>
      </c>
      <c r="K38" t="s">
        <v>133</v>
      </c>
      <c r="M38" t="s">
        <v>71</v>
      </c>
      <c r="N38" t="s">
        <v>7</v>
      </c>
      <c r="O38" t="s">
        <v>170</v>
      </c>
    </row>
    <row r="39" spans="1:15" x14ac:dyDescent="0.25">
      <c r="A39" t="s">
        <v>96</v>
      </c>
      <c r="B39" t="s">
        <v>133</v>
      </c>
      <c r="D39" t="s">
        <v>96</v>
      </c>
      <c r="E39" t="s">
        <v>133</v>
      </c>
      <c r="G39" t="s">
        <v>96</v>
      </c>
      <c r="H39" t="s">
        <v>133</v>
      </c>
      <c r="J39" t="s">
        <v>90</v>
      </c>
      <c r="K39" t="s">
        <v>133</v>
      </c>
      <c r="M39" t="s">
        <v>66</v>
      </c>
      <c r="N39" t="s">
        <v>7</v>
      </c>
      <c r="O39" t="s">
        <v>170</v>
      </c>
    </row>
    <row r="40" spans="1:15" x14ac:dyDescent="0.25">
      <c r="A40" t="s">
        <v>25</v>
      </c>
      <c r="B40" t="s">
        <v>133</v>
      </c>
      <c r="D40" t="s">
        <v>25</v>
      </c>
      <c r="E40" t="s">
        <v>133</v>
      </c>
      <c r="G40" t="s">
        <v>25</v>
      </c>
      <c r="H40" t="s">
        <v>133</v>
      </c>
      <c r="J40" t="s">
        <v>146</v>
      </c>
      <c r="K40" t="s">
        <v>133</v>
      </c>
      <c r="M40" t="s">
        <v>144</v>
      </c>
      <c r="N40" t="s">
        <v>7</v>
      </c>
      <c r="O40" t="s">
        <v>170</v>
      </c>
    </row>
    <row r="41" spans="1:15" x14ac:dyDescent="0.25">
      <c r="A41" t="s">
        <v>26</v>
      </c>
      <c r="B41" t="s">
        <v>133</v>
      </c>
      <c r="D41" t="s">
        <v>26</v>
      </c>
      <c r="E41" t="s">
        <v>133</v>
      </c>
      <c r="G41" t="s">
        <v>26</v>
      </c>
      <c r="H41" t="s">
        <v>133</v>
      </c>
      <c r="J41" t="s">
        <v>92</v>
      </c>
      <c r="K41" t="s">
        <v>133</v>
      </c>
      <c r="M41" t="s">
        <v>67</v>
      </c>
      <c r="N41" t="s">
        <v>7</v>
      </c>
      <c r="O41" t="s">
        <v>170</v>
      </c>
    </row>
    <row r="42" spans="1:15" x14ac:dyDescent="0.25">
      <c r="A42" t="s">
        <v>93</v>
      </c>
      <c r="B42" t="s">
        <v>133</v>
      </c>
      <c r="D42" t="s">
        <v>91</v>
      </c>
      <c r="E42" t="s">
        <v>133</v>
      </c>
      <c r="G42" t="s">
        <v>91</v>
      </c>
      <c r="H42" t="s">
        <v>133</v>
      </c>
      <c r="J42" t="s">
        <v>1</v>
      </c>
      <c r="K42" t="s">
        <v>133</v>
      </c>
      <c r="M42" t="s">
        <v>147</v>
      </c>
      <c r="N42" t="s">
        <v>7</v>
      </c>
      <c r="O42" t="s">
        <v>170</v>
      </c>
    </row>
    <row r="43" spans="1:15" x14ac:dyDescent="0.25">
      <c r="A43" t="s">
        <v>91</v>
      </c>
      <c r="B43" t="s">
        <v>133</v>
      </c>
      <c r="D43" t="s">
        <v>152</v>
      </c>
      <c r="E43" t="s">
        <v>133</v>
      </c>
      <c r="G43" t="s">
        <v>152</v>
      </c>
      <c r="H43" t="s">
        <v>133</v>
      </c>
      <c r="J43" t="s">
        <v>54</v>
      </c>
      <c r="K43" t="s">
        <v>133</v>
      </c>
      <c r="M43" t="s">
        <v>74</v>
      </c>
      <c r="N43" t="s">
        <v>7</v>
      </c>
      <c r="O43" t="s">
        <v>170</v>
      </c>
    </row>
    <row r="44" spans="1:15" x14ac:dyDescent="0.25">
      <c r="A44" t="s">
        <v>94</v>
      </c>
      <c r="B44" t="s">
        <v>133</v>
      </c>
      <c r="D44" t="s">
        <v>109</v>
      </c>
      <c r="E44" t="s">
        <v>10</v>
      </c>
      <c r="G44" t="s">
        <v>109</v>
      </c>
      <c r="H44" t="s">
        <v>10</v>
      </c>
      <c r="J44" t="s">
        <v>91</v>
      </c>
      <c r="K44" t="s">
        <v>133</v>
      </c>
      <c r="M44" t="s">
        <v>149</v>
      </c>
      <c r="N44" t="s">
        <v>7</v>
      </c>
      <c r="O44" t="s">
        <v>170</v>
      </c>
    </row>
    <row r="45" spans="1:15" x14ac:dyDescent="0.25">
      <c r="A45" t="s">
        <v>109</v>
      </c>
      <c r="B45" t="s">
        <v>10</v>
      </c>
      <c r="D45" t="s">
        <v>104</v>
      </c>
      <c r="E45" t="s">
        <v>10</v>
      </c>
      <c r="G45" t="s">
        <v>104</v>
      </c>
      <c r="H45" t="s">
        <v>10</v>
      </c>
      <c r="J45" t="s">
        <v>152</v>
      </c>
      <c r="K45" t="s">
        <v>133</v>
      </c>
      <c r="M45" t="s">
        <v>68</v>
      </c>
      <c r="N45" t="s">
        <v>7</v>
      </c>
      <c r="O45" t="s">
        <v>170</v>
      </c>
    </row>
    <row r="46" spans="1:15" x14ac:dyDescent="0.25">
      <c r="A46" t="s">
        <v>104</v>
      </c>
      <c r="B46" t="s">
        <v>10</v>
      </c>
      <c r="D46" t="s">
        <v>105</v>
      </c>
      <c r="E46" t="s">
        <v>10</v>
      </c>
      <c r="G46" t="s">
        <v>105</v>
      </c>
      <c r="H46" t="s">
        <v>10</v>
      </c>
      <c r="J46" t="s">
        <v>109</v>
      </c>
      <c r="K46" t="s">
        <v>10</v>
      </c>
      <c r="M46" t="s">
        <v>70</v>
      </c>
      <c r="N46" t="s">
        <v>7</v>
      </c>
      <c r="O46" t="s">
        <v>170</v>
      </c>
    </row>
    <row r="47" spans="1:15" x14ac:dyDescent="0.25">
      <c r="A47" t="s">
        <v>105</v>
      </c>
      <c r="B47" t="s">
        <v>10</v>
      </c>
      <c r="D47" t="s">
        <v>137</v>
      </c>
      <c r="E47" t="s">
        <v>10</v>
      </c>
      <c r="G47" t="s">
        <v>137</v>
      </c>
      <c r="H47" t="s">
        <v>10</v>
      </c>
      <c r="J47" t="s">
        <v>110</v>
      </c>
      <c r="K47" t="s">
        <v>10</v>
      </c>
      <c r="M47" t="s">
        <v>69</v>
      </c>
      <c r="N47" t="s">
        <v>7</v>
      </c>
      <c r="O47" t="s">
        <v>170</v>
      </c>
    </row>
    <row r="48" spans="1:15" x14ac:dyDescent="0.25">
      <c r="A48" t="s">
        <v>137</v>
      </c>
      <c r="B48" t="s">
        <v>10</v>
      </c>
      <c r="D48" t="s">
        <v>139</v>
      </c>
      <c r="E48" t="s">
        <v>10</v>
      </c>
      <c r="G48" t="s">
        <v>139</v>
      </c>
      <c r="H48" t="s">
        <v>10</v>
      </c>
      <c r="J48" t="s">
        <v>111</v>
      </c>
      <c r="K48" t="s">
        <v>10</v>
      </c>
      <c r="M48" t="s">
        <v>150</v>
      </c>
      <c r="N48" t="s">
        <v>7</v>
      </c>
      <c r="O48" t="s">
        <v>170</v>
      </c>
    </row>
    <row r="49" spans="1:15" x14ac:dyDescent="0.25">
      <c r="A49" t="s">
        <v>99</v>
      </c>
      <c r="B49" t="s">
        <v>10</v>
      </c>
      <c r="D49" t="s">
        <v>99</v>
      </c>
      <c r="E49" t="s">
        <v>10</v>
      </c>
      <c r="G49" t="s">
        <v>0</v>
      </c>
      <c r="H49" t="s">
        <v>10</v>
      </c>
      <c r="J49" t="s">
        <v>104</v>
      </c>
      <c r="K49" t="s">
        <v>10</v>
      </c>
      <c r="M49" t="s">
        <v>77</v>
      </c>
      <c r="N49" t="s">
        <v>7</v>
      </c>
      <c r="O49" t="s">
        <v>170</v>
      </c>
    </row>
    <row r="50" spans="1:15" x14ac:dyDescent="0.25">
      <c r="A50" t="s">
        <v>0</v>
      </c>
      <c r="B50" t="s">
        <v>10</v>
      </c>
      <c r="D50" t="s">
        <v>0</v>
      </c>
      <c r="E50" t="s">
        <v>10</v>
      </c>
      <c r="G50" t="s">
        <v>56</v>
      </c>
      <c r="H50" t="s">
        <v>10</v>
      </c>
      <c r="J50" t="s">
        <v>105</v>
      </c>
      <c r="K50" t="s">
        <v>10</v>
      </c>
      <c r="M50" t="s">
        <v>80</v>
      </c>
      <c r="N50" t="s">
        <v>7</v>
      </c>
      <c r="O50" t="s">
        <v>171</v>
      </c>
    </row>
    <row r="51" spans="1:15" x14ac:dyDescent="0.25">
      <c r="A51" t="s">
        <v>56</v>
      </c>
      <c r="B51" t="s">
        <v>10</v>
      </c>
      <c r="D51" t="s">
        <v>56</v>
      </c>
      <c r="E51" t="s">
        <v>10</v>
      </c>
      <c r="G51" t="s">
        <v>156</v>
      </c>
      <c r="H51" t="s">
        <v>10</v>
      </c>
      <c r="J51" t="s">
        <v>137</v>
      </c>
      <c r="K51" t="s">
        <v>10</v>
      </c>
      <c r="M51" t="s">
        <v>78</v>
      </c>
      <c r="N51" t="s">
        <v>7</v>
      </c>
      <c r="O51" t="s">
        <v>171</v>
      </c>
    </row>
    <row r="52" spans="1:15" x14ac:dyDescent="0.25">
      <c r="A52" t="s">
        <v>100</v>
      </c>
      <c r="B52" t="s">
        <v>10</v>
      </c>
      <c r="D52" t="s">
        <v>100</v>
      </c>
      <c r="E52" t="s">
        <v>10</v>
      </c>
      <c r="G52" t="s">
        <v>100</v>
      </c>
      <c r="H52" t="s">
        <v>10</v>
      </c>
      <c r="J52" t="s">
        <v>139</v>
      </c>
      <c r="K52" t="s">
        <v>10</v>
      </c>
      <c r="M52" t="s">
        <v>79</v>
      </c>
      <c r="N52" t="s">
        <v>7</v>
      </c>
      <c r="O52" t="s">
        <v>171</v>
      </c>
    </row>
    <row r="53" spans="1:15" x14ac:dyDescent="0.25">
      <c r="A53" t="s">
        <v>101</v>
      </c>
      <c r="B53" t="s">
        <v>10</v>
      </c>
      <c r="D53" t="s">
        <v>101</v>
      </c>
      <c r="E53" t="s">
        <v>10</v>
      </c>
      <c r="G53" t="s">
        <v>101</v>
      </c>
      <c r="H53" t="s">
        <v>10</v>
      </c>
      <c r="J53" t="s">
        <v>160</v>
      </c>
      <c r="K53" t="s">
        <v>10</v>
      </c>
      <c r="M53" t="s">
        <v>159</v>
      </c>
      <c r="N53" t="s">
        <v>7</v>
      </c>
      <c r="O53" t="s">
        <v>171</v>
      </c>
    </row>
    <row r="54" spans="1:15" x14ac:dyDescent="0.25">
      <c r="A54" t="s">
        <v>102</v>
      </c>
      <c r="B54" t="s">
        <v>10</v>
      </c>
      <c r="D54" t="s">
        <v>102</v>
      </c>
      <c r="E54" t="s">
        <v>10</v>
      </c>
      <c r="G54" t="s">
        <v>102</v>
      </c>
      <c r="H54" t="s">
        <v>10</v>
      </c>
      <c r="J54" t="s">
        <v>107</v>
      </c>
      <c r="K54" t="s">
        <v>10</v>
      </c>
      <c r="M54" t="s">
        <v>47</v>
      </c>
      <c r="N54" t="s">
        <v>133</v>
      </c>
      <c r="O54" t="s">
        <v>169</v>
      </c>
    </row>
    <row r="55" spans="1:15" x14ac:dyDescent="0.25">
      <c r="A55" t="s">
        <v>103</v>
      </c>
      <c r="B55" t="s">
        <v>10</v>
      </c>
      <c r="D55" t="s">
        <v>103</v>
      </c>
      <c r="E55" t="s">
        <v>10</v>
      </c>
      <c r="G55" t="s">
        <v>103</v>
      </c>
      <c r="H55" t="s">
        <v>10</v>
      </c>
      <c r="J55" t="s">
        <v>16</v>
      </c>
      <c r="K55" t="s">
        <v>10</v>
      </c>
      <c r="M55" t="s">
        <v>22</v>
      </c>
      <c r="N55" t="s">
        <v>133</v>
      </c>
      <c r="O55" t="s">
        <v>169</v>
      </c>
    </row>
    <row r="56" spans="1:15" x14ac:dyDescent="0.25">
      <c r="A56" t="s">
        <v>106</v>
      </c>
      <c r="B56" t="s">
        <v>10</v>
      </c>
      <c r="D56" t="s">
        <v>140</v>
      </c>
      <c r="E56" t="s">
        <v>10</v>
      </c>
      <c r="G56" t="s">
        <v>140</v>
      </c>
      <c r="H56" t="s">
        <v>10</v>
      </c>
      <c r="J56" t="s">
        <v>108</v>
      </c>
      <c r="K56" t="s">
        <v>10</v>
      </c>
      <c r="M56" t="s">
        <v>23</v>
      </c>
      <c r="N56" t="s">
        <v>133</v>
      </c>
      <c r="O56" t="s">
        <v>169</v>
      </c>
    </row>
    <row r="57" spans="1:15" x14ac:dyDescent="0.25">
      <c r="A57" t="s">
        <v>97</v>
      </c>
      <c r="B57" t="s">
        <v>10</v>
      </c>
      <c r="D57" t="s">
        <v>97</v>
      </c>
      <c r="E57" t="s">
        <v>10</v>
      </c>
      <c r="G57" t="s">
        <v>97</v>
      </c>
      <c r="H57" t="s">
        <v>10</v>
      </c>
      <c r="J57" t="s">
        <v>0</v>
      </c>
      <c r="K57" t="s">
        <v>10</v>
      </c>
      <c r="M57" t="s">
        <v>24</v>
      </c>
      <c r="N57" t="s">
        <v>133</v>
      </c>
      <c r="O57" t="s">
        <v>169</v>
      </c>
    </row>
    <row r="58" spans="1:15" x14ac:dyDescent="0.25">
      <c r="A58" t="s">
        <v>13</v>
      </c>
      <c r="B58" t="s">
        <v>10</v>
      </c>
      <c r="D58" t="s">
        <v>153</v>
      </c>
      <c r="E58" t="s">
        <v>10</v>
      </c>
      <c r="G58" t="s">
        <v>153</v>
      </c>
      <c r="H58" t="s">
        <v>10</v>
      </c>
      <c r="J58" t="s">
        <v>56</v>
      </c>
      <c r="K58" t="s">
        <v>10</v>
      </c>
      <c r="M58" t="s">
        <v>95</v>
      </c>
      <c r="N58" t="s">
        <v>133</v>
      </c>
      <c r="O58" t="s">
        <v>169</v>
      </c>
    </row>
    <row r="59" spans="1:15" x14ac:dyDescent="0.25">
      <c r="A59" t="s">
        <v>98</v>
      </c>
      <c r="B59" t="s">
        <v>10</v>
      </c>
      <c r="D59" t="s">
        <v>98</v>
      </c>
      <c r="E59" t="s">
        <v>10</v>
      </c>
      <c r="G59" t="s">
        <v>98</v>
      </c>
      <c r="H59" t="s">
        <v>10</v>
      </c>
      <c r="J59" t="s">
        <v>156</v>
      </c>
      <c r="K59" t="s">
        <v>10</v>
      </c>
      <c r="M59" t="s">
        <v>96</v>
      </c>
      <c r="N59" t="s">
        <v>133</v>
      </c>
      <c r="O59" t="s">
        <v>169</v>
      </c>
    </row>
    <row r="60" spans="1:15" x14ac:dyDescent="0.25">
      <c r="A60" t="s">
        <v>110</v>
      </c>
      <c r="B60" t="s">
        <v>10</v>
      </c>
      <c r="D60" t="s">
        <v>110</v>
      </c>
      <c r="E60" t="s">
        <v>10</v>
      </c>
      <c r="G60" t="s">
        <v>110</v>
      </c>
      <c r="H60" t="s">
        <v>10</v>
      </c>
      <c r="J60" t="s">
        <v>100</v>
      </c>
      <c r="K60" t="s">
        <v>10</v>
      </c>
      <c r="M60" t="s">
        <v>25</v>
      </c>
      <c r="N60" t="s">
        <v>133</v>
      </c>
      <c r="O60" t="s">
        <v>169</v>
      </c>
    </row>
    <row r="61" spans="1:15" x14ac:dyDescent="0.25">
      <c r="A61" t="s">
        <v>15</v>
      </c>
      <c r="B61" t="s">
        <v>10</v>
      </c>
      <c r="D61" t="s">
        <v>15</v>
      </c>
      <c r="E61" t="s">
        <v>10</v>
      </c>
      <c r="G61" t="s">
        <v>15</v>
      </c>
      <c r="H61" t="s">
        <v>10</v>
      </c>
      <c r="J61" t="s">
        <v>101</v>
      </c>
      <c r="K61" t="s">
        <v>10</v>
      </c>
      <c r="M61" t="s">
        <v>26</v>
      </c>
      <c r="N61" t="s">
        <v>133</v>
      </c>
      <c r="O61" t="s">
        <v>169</v>
      </c>
    </row>
    <row r="62" spans="1:15" x14ac:dyDescent="0.25">
      <c r="A62" t="s">
        <v>107</v>
      </c>
      <c r="B62" t="s">
        <v>10</v>
      </c>
      <c r="D62" t="s">
        <v>107</v>
      </c>
      <c r="E62" t="s">
        <v>10</v>
      </c>
      <c r="G62" t="s">
        <v>107</v>
      </c>
      <c r="H62" t="s">
        <v>10</v>
      </c>
      <c r="J62" t="s">
        <v>102</v>
      </c>
      <c r="K62" t="s">
        <v>10</v>
      </c>
      <c r="M62" t="s">
        <v>90</v>
      </c>
      <c r="N62" t="s">
        <v>133</v>
      </c>
      <c r="O62" t="s">
        <v>170</v>
      </c>
    </row>
    <row r="63" spans="1:15" x14ac:dyDescent="0.25">
      <c r="A63" t="s">
        <v>16</v>
      </c>
      <c r="B63" t="s">
        <v>10</v>
      </c>
      <c r="D63" t="s">
        <v>16</v>
      </c>
      <c r="E63" t="s">
        <v>10</v>
      </c>
      <c r="G63" t="s">
        <v>16</v>
      </c>
      <c r="H63" t="s">
        <v>10</v>
      </c>
      <c r="J63" t="s">
        <v>103</v>
      </c>
      <c r="K63" t="s">
        <v>10</v>
      </c>
      <c r="M63" t="s">
        <v>146</v>
      </c>
      <c r="N63" t="s">
        <v>133</v>
      </c>
      <c r="O63" t="s">
        <v>170</v>
      </c>
    </row>
    <row r="64" spans="1:15" x14ac:dyDescent="0.25">
      <c r="A64" t="s">
        <v>108</v>
      </c>
      <c r="B64" t="s">
        <v>10</v>
      </c>
      <c r="D64" t="s">
        <v>108</v>
      </c>
      <c r="E64" t="s">
        <v>10</v>
      </c>
      <c r="G64" t="s">
        <v>108</v>
      </c>
      <c r="H64" t="s">
        <v>10</v>
      </c>
      <c r="J64" t="s">
        <v>151</v>
      </c>
      <c r="K64" t="s">
        <v>10</v>
      </c>
      <c r="M64" t="s">
        <v>92</v>
      </c>
      <c r="N64" t="s">
        <v>133</v>
      </c>
      <c r="O64" t="s">
        <v>170</v>
      </c>
    </row>
    <row r="65" spans="1:15" x14ac:dyDescent="0.25">
      <c r="A65" t="s">
        <v>2</v>
      </c>
      <c r="B65" t="s">
        <v>10</v>
      </c>
      <c r="D65" t="s">
        <v>111</v>
      </c>
      <c r="E65" t="s">
        <v>10</v>
      </c>
      <c r="G65" t="s">
        <v>111</v>
      </c>
      <c r="H65" t="s">
        <v>10</v>
      </c>
      <c r="J65" t="s">
        <v>97</v>
      </c>
      <c r="K65" t="s">
        <v>10</v>
      </c>
      <c r="M65" t="s">
        <v>1</v>
      </c>
      <c r="N65" t="s">
        <v>133</v>
      </c>
      <c r="O65" t="s">
        <v>170</v>
      </c>
    </row>
    <row r="66" spans="1:15" x14ac:dyDescent="0.25">
      <c r="A66" t="s">
        <v>111</v>
      </c>
      <c r="B66" t="s">
        <v>10</v>
      </c>
      <c r="D66" t="s">
        <v>151</v>
      </c>
      <c r="E66" t="s">
        <v>10</v>
      </c>
      <c r="G66" t="s">
        <v>151</v>
      </c>
      <c r="H66" t="s">
        <v>10</v>
      </c>
      <c r="J66" t="s">
        <v>153</v>
      </c>
      <c r="K66" t="s">
        <v>10</v>
      </c>
      <c r="M66" t="s">
        <v>54</v>
      </c>
      <c r="N66" t="s">
        <v>133</v>
      </c>
      <c r="O66" t="s">
        <v>170</v>
      </c>
    </row>
    <row r="67" spans="1:15" x14ac:dyDescent="0.25">
      <c r="A67" t="s">
        <v>112</v>
      </c>
      <c r="B67" t="s">
        <v>9</v>
      </c>
      <c r="D67" t="s">
        <v>112</v>
      </c>
      <c r="E67" t="s">
        <v>9</v>
      </c>
      <c r="G67" t="s">
        <v>112</v>
      </c>
      <c r="H67" t="s">
        <v>9</v>
      </c>
      <c r="J67" t="s">
        <v>98</v>
      </c>
      <c r="K67" t="s">
        <v>10</v>
      </c>
      <c r="M67" t="s">
        <v>91</v>
      </c>
      <c r="N67" t="s">
        <v>133</v>
      </c>
      <c r="O67" t="s">
        <v>170</v>
      </c>
    </row>
    <row r="68" spans="1:15" x14ac:dyDescent="0.25">
      <c r="A68" t="s">
        <v>114</v>
      </c>
      <c r="B68" t="s">
        <v>9</v>
      </c>
      <c r="D68" t="s">
        <v>114</v>
      </c>
      <c r="E68" t="s">
        <v>9</v>
      </c>
      <c r="G68" t="s">
        <v>114</v>
      </c>
      <c r="H68" t="s">
        <v>9</v>
      </c>
      <c r="J68" t="s">
        <v>15</v>
      </c>
      <c r="K68" t="s">
        <v>10</v>
      </c>
      <c r="M68" t="s">
        <v>152</v>
      </c>
      <c r="N68" t="s">
        <v>133</v>
      </c>
      <c r="O68" t="s">
        <v>170</v>
      </c>
    </row>
    <row r="69" spans="1:15" x14ac:dyDescent="0.25">
      <c r="A69" t="s">
        <v>115</v>
      </c>
      <c r="B69" t="s">
        <v>9</v>
      </c>
      <c r="D69" t="s">
        <v>115</v>
      </c>
      <c r="E69" t="s">
        <v>9</v>
      </c>
      <c r="G69" t="s">
        <v>113</v>
      </c>
      <c r="H69" t="s">
        <v>9</v>
      </c>
      <c r="J69" t="s">
        <v>112</v>
      </c>
      <c r="K69" t="s">
        <v>9</v>
      </c>
      <c r="M69" t="s">
        <v>109</v>
      </c>
      <c r="N69" t="s">
        <v>10</v>
      </c>
      <c r="O69" t="s">
        <v>168</v>
      </c>
    </row>
    <row r="70" spans="1:15" x14ac:dyDescent="0.25">
      <c r="A70" t="s">
        <v>113</v>
      </c>
      <c r="B70" t="s">
        <v>9</v>
      </c>
      <c r="D70" t="s">
        <v>113</v>
      </c>
      <c r="E70" t="s">
        <v>9</v>
      </c>
      <c r="G70" t="s">
        <v>116</v>
      </c>
      <c r="H70" t="s">
        <v>9</v>
      </c>
      <c r="J70" t="s">
        <v>114</v>
      </c>
      <c r="K70" t="s">
        <v>9</v>
      </c>
      <c r="M70" t="s">
        <v>110</v>
      </c>
      <c r="N70" t="s">
        <v>10</v>
      </c>
      <c r="O70" t="s">
        <v>168</v>
      </c>
    </row>
    <row r="71" spans="1:15" x14ac:dyDescent="0.25">
      <c r="A71" t="s">
        <v>116</v>
      </c>
      <c r="B71" t="s">
        <v>9</v>
      </c>
      <c r="D71" t="s">
        <v>116</v>
      </c>
      <c r="E71" t="s">
        <v>9</v>
      </c>
      <c r="G71" t="s">
        <v>18</v>
      </c>
      <c r="H71" t="s">
        <v>9</v>
      </c>
      <c r="J71" t="s">
        <v>113</v>
      </c>
      <c r="K71" t="s">
        <v>9</v>
      </c>
      <c r="M71" t="s">
        <v>111</v>
      </c>
      <c r="N71" t="s">
        <v>10</v>
      </c>
      <c r="O71" t="s">
        <v>168</v>
      </c>
    </row>
    <row r="72" spans="1:15" x14ac:dyDescent="0.25">
      <c r="A72" t="s">
        <v>18</v>
      </c>
      <c r="B72" t="s">
        <v>9</v>
      </c>
      <c r="D72" t="s">
        <v>18</v>
      </c>
      <c r="E72" t="s">
        <v>9</v>
      </c>
      <c r="G72" t="s">
        <v>117</v>
      </c>
      <c r="H72" t="s">
        <v>9</v>
      </c>
      <c r="J72" t="s">
        <v>116</v>
      </c>
      <c r="K72" t="s">
        <v>9</v>
      </c>
      <c r="M72" t="s">
        <v>104</v>
      </c>
      <c r="N72" t="s">
        <v>10</v>
      </c>
      <c r="O72" t="s">
        <v>173</v>
      </c>
    </row>
    <row r="73" spans="1:15" x14ac:dyDescent="0.25">
      <c r="A73" t="s">
        <v>117</v>
      </c>
      <c r="B73" t="s">
        <v>9</v>
      </c>
      <c r="D73" t="s">
        <v>117</v>
      </c>
      <c r="E73" t="s">
        <v>9</v>
      </c>
      <c r="G73" t="s">
        <v>48</v>
      </c>
      <c r="H73" t="s">
        <v>134</v>
      </c>
      <c r="J73" t="s">
        <v>117</v>
      </c>
      <c r="K73" t="s">
        <v>9</v>
      </c>
      <c r="M73" t="s">
        <v>105</v>
      </c>
      <c r="N73" t="s">
        <v>10</v>
      </c>
      <c r="O73" t="s">
        <v>173</v>
      </c>
    </row>
    <row r="74" spans="1:15" x14ac:dyDescent="0.25">
      <c r="A74" t="s">
        <v>48</v>
      </c>
      <c r="B74" t="s">
        <v>134</v>
      </c>
      <c r="D74" t="s">
        <v>48</v>
      </c>
      <c r="E74" t="s">
        <v>134</v>
      </c>
      <c r="G74" t="s">
        <v>143</v>
      </c>
      <c r="H74" t="s">
        <v>134</v>
      </c>
      <c r="J74" t="s">
        <v>18</v>
      </c>
      <c r="K74" t="s">
        <v>9</v>
      </c>
      <c r="M74" t="s">
        <v>137</v>
      </c>
      <c r="N74" t="s">
        <v>10</v>
      </c>
      <c r="O74" t="s">
        <v>173</v>
      </c>
    </row>
    <row r="75" spans="1:15" x14ac:dyDescent="0.25">
      <c r="A75" t="s">
        <v>50</v>
      </c>
      <c r="B75" t="s">
        <v>134</v>
      </c>
      <c r="D75" t="s">
        <v>143</v>
      </c>
      <c r="E75" t="s">
        <v>134</v>
      </c>
      <c r="G75" t="s">
        <v>27</v>
      </c>
      <c r="H75" t="s">
        <v>134</v>
      </c>
      <c r="J75" t="s">
        <v>48</v>
      </c>
      <c r="K75" t="s">
        <v>134</v>
      </c>
      <c r="M75" t="s">
        <v>139</v>
      </c>
      <c r="N75" t="s">
        <v>10</v>
      </c>
      <c r="O75" t="s">
        <v>173</v>
      </c>
    </row>
    <row r="76" spans="1:15" x14ac:dyDescent="0.25">
      <c r="A76" t="s">
        <v>27</v>
      </c>
      <c r="B76" t="s">
        <v>134</v>
      </c>
      <c r="D76" t="s">
        <v>27</v>
      </c>
      <c r="E76" t="s">
        <v>134</v>
      </c>
      <c r="G76" t="s">
        <v>53</v>
      </c>
      <c r="H76" t="s">
        <v>134</v>
      </c>
      <c r="J76" t="s">
        <v>50</v>
      </c>
      <c r="K76" t="s">
        <v>134</v>
      </c>
      <c r="M76" t="s">
        <v>160</v>
      </c>
      <c r="N76" t="s">
        <v>10</v>
      </c>
      <c r="O76" t="s">
        <v>173</v>
      </c>
    </row>
    <row r="77" spans="1:15" x14ac:dyDescent="0.25">
      <c r="A77" t="s">
        <v>53</v>
      </c>
      <c r="B77" t="s">
        <v>134</v>
      </c>
      <c r="D77" t="s">
        <v>53</v>
      </c>
      <c r="E77" t="s">
        <v>134</v>
      </c>
      <c r="G77" t="s">
        <v>28</v>
      </c>
      <c r="H77" t="s">
        <v>134</v>
      </c>
      <c r="J77" t="s">
        <v>27</v>
      </c>
      <c r="K77" t="s">
        <v>134</v>
      </c>
      <c r="M77" t="s">
        <v>107</v>
      </c>
      <c r="N77" t="s">
        <v>10</v>
      </c>
      <c r="O77" t="s">
        <v>173</v>
      </c>
    </row>
    <row r="78" spans="1:15" x14ac:dyDescent="0.25">
      <c r="A78" t="s">
        <v>28</v>
      </c>
      <c r="B78" t="s">
        <v>134</v>
      </c>
      <c r="D78" t="s">
        <v>28</v>
      </c>
      <c r="E78" t="s">
        <v>134</v>
      </c>
      <c r="G78" t="s">
        <v>19</v>
      </c>
      <c r="H78" t="s">
        <v>8</v>
      </c>
      <c r="J78" t="s">
        <v>53</v>
      </c>
      <c r="K78" t="s">
        <v>134</v>
      </c>
      <c r="M78" t="s">
        <v>16</v>
      </c>
      <c r="N78" t="s">
        <v>10</v>
      </c>
      <c r="O78" t="s">
        <v>173</v>
      </c>
    </row>
    <row r="79" spans="1:15" x14ac:dyDescent="0.25">
      <c r="A79" t="s">
        <v>19</v>
      </c>
      <c r="B79" t="s">
        <v>8</v>
      </c>
      <c r="D79" t="s">
        <v>19</v>
      </c>
      <c r="E79" t="s">
        <v>8</v>
      </c>
      <c r="G79" t="s">
        <v>118</v>
      </c>
      <c r="H79" t="s">
        <v>8</v>
      </c>
      <c r="J79" t="s">
        <v>28</v>
      </c>
      <c r="K79" t="s">
        <v>134</v>
      </c>
      <c r="M79" t="s">
        <v>108</v>
      </c>
      <c r="N79" t="s">
        <v>10</v>
      </c>
      <c r="O79" t="s">
        <v>173</v>
      </c>
    </row>
    <row r="80" spans="1:15" x14ac:dyDescent="0.25">
      <c r="A80" t="s">
        <v>118</v>
      </c>
      <c r="B80" t="s">
        <v>8</v>
      </c>
      <c r="D80" t="s">
        <v>118</v>
      </c>
      <c r="E80" t="s">
        <v>8</v>
      </c>
      <c r="G80" t="s">
        <v>20</v>
      </c>
      <c r="H80" t="s">
        <v>8</v>
      </c>
      <c r="J80" t="s">
        <v>129</v>
      </c>
      <c r="K80" t="s">
        <v>8</v>
      </c>
      <c r="M80" t="s">
        <v>0</v>
      </c>
      <c r="N80" t="s">
        <v>10</v>
      </c>
      <c r="O80" t="s">
        <v>170</v>
      </c>
    </row>
    <row r="81" spans="1:15" x14ac:dyDescent="0.25">
      <c r="A81" t="s">
        <v>20</v>
      </c>
      <c r="B81" t="s">
        <v>8</v>
      </c>
      <c r="D81" t="s">
        <v>20</v>
      </c>
      <c r="E81" t="s">
        <v>8</v>
      </c>
      <c r="G81" t="s">
        <v>129</v>
      </c>
      <c r="H81" t="s">
        <v>8</v>
      </c>
      <c r="J81" t="s">
        <v>130</v>
      </c>
      <c r="K81" t="s">
        <v>8</v>
      </c>
      <c r="M81" t="s">
        <v>56</v>
      </c>
      <c r="N81" t="s">
        <v>10</v>
      </c>
      <c r="O81" t="s">
        <v>170</v>
      </c>
    </row>
    <row r="82" spans="1:15" x14ac:dyDescent="0.25">
      <c r="A82" t="s">
        <v>129</v>
      </c>
      <c r="B82" t="s">
        <v>8</v>
      </c>
      <c r="D82" t="s">
        <v>129</v>
      </c>
      <c r="E82" t="s">
        <v>8</v>
      </c>
      <c r="G82" t="s">
        <v>21</v>
      </c>
      <c r="H82" t="s">
        <v>8</v>
      </c>
      <c r="J82" t="s">
        <v>132</v>
      </c>
      <c r="K82" t="s">
        <v>8</v>
      </c>
      <c r="M82" t="s">
        <v>156</v>
      </c>
      <c r="N82" t="s">
        <v>10</v>
      </c>
      <c r="O82" t="s">
        <v>170</v>
      </c>
    </row>
    <row r="83" spans="1:15" x14ac:dyDescent="0.25">
      <c r="A83" t="s">
        <v>21</v>
      </c>
      <c r="B83" t="s">
        <v>8</v>
      </c>
      <c r="D83" t="s">
        <v>21</v>
      </c>
      <c r="E83" t="s">
        <v>8</v>
      </c>
      <c r="G83" t="s">
        <v>145</v>
      </c>
      <c r="H83" t="s">
        <v>8</v>
      </c>
      <c r="J83" t="s">
        <v>131</v>
      </c>
      <c r="K83" t="s">
        <v>8</v>
      </c>
      <c r="M83" t="s">
        <v>100</v>
      </c>
      <c r="N83" t="s">
        <v>10</v>
      </c>
      <c r="O83" t="s">
        <v>170</v>
      </c>
    </row>
    <row r="84" spans="1:15" x14ac:dyDescent="0.25">
      <c r="A84" t="s">
        <v>120</v>
      </c>
      <c r="B84" t="s">
        <v>8</v>
      </c>
      <c r="D84" t="s">
        <v>145</v>
      </c>
      <c r="E84" t="s">
        <v>8</v>
      </c>
      <c r="G84" t="s">
        <v>52</v>
      </c>
      <c r="H84" t="s">
        <v>8</v>
      </c>
      <c r="J84" t="s">
        <v>157</v>
      </c>
      <c r="K84" t="s">
        <v>8</v>
      </c>
      <c r="M84" t="s">
        <v>101</v>
      </c>
      <c r="N84" t="s">
        <v>10</v>
      </c>
      <c r="O84" t="s">
        <v>170</v>
      </c>
    </row>
    <row r="85" spans="1:15" x14ac:dyDescent="0.25">
      <c r="A85" t="s">
        <v>52</v>
      </c>
      <c r="B85" t="s">
        <v>8</v>
      </c>
      <c r="D85" t="s">
        <v>52</v>
      </c>
      <c r="E85" t="s">
        <v>8</v>
      </c>
      <c r="G85" t="s">
        <v>51</v>
      </c>
      <c r="H85" t="s">
        <v>8</v>
      </c>
      <c r="J85" t="s">
        <v>128</v>
      </c>
      <c r="K85" t="s">
        <v>8</v>
      </c>
      <c r="M85" t="s">
        <v>102</v>
      </c>
      <c r="N85" t="s">
        <v>10</v>
      </c>
      <c r="O85" t="s">
        <v>170</v>
      </c>
    </row>
    <row r="86" spans="1:15" x14ac:dyDescent="0.25">
      <c r="A86" t="s">
        <v>51</v>
      </c>
      <c r="B86" t="s">
        <v>8</v>
      </c>
      <c r="D86" t="s">
        <v>51</v>
      </c>
      <c r="E86" t="s">
        <v>8</v>
      </c>
      <c r="G86" t="s">
        <v>49</v>
      </c>
      <c r="H86" t="s">
        <v>8</v>
      </c>
      <c r="J86" t="s">
        <v>19</v>
      </c>
      <c r="K86" t="s">
        <v>8</v>
      </c>
      <c r="M86" t="s">
        <v>103</v>
      </c>
      <c r="N86" t="s">
        <v>10</v>
      </c>
      <c r="O86" t="s">
        <v>170</v>
      </c>
    </row>
    <row r="87" spans="1:15" x14ac:dyDescent="0.25">
      <c r="A87" t="s">
        <v>49</v>
      </c>
      <c r="B87" t="s">
        <v>8</v>
      </c>
      <c r="D87" t="s">
        <v>49</v>
      </c>
      <c r="E87" t="s">
        <v>8</v>
      </c>
      <c r="G87" t="s">
        <v>119</v>
      </c>
      <c r="H87" t="s">
        <v>8</v>
      </c>
      <c r="J87" t="s">
        <v>20</v>
      </c>
      <c r="K87" t="s">
        <v>8</v>
      </c>
      <c r="M87" t="s">
        <v>151</v>
      </c>
      <c r="N87" t="s">
        <v>10</v>
      </c>
      <c r="O87" t="s">
        <v>170</v>
      </c>
    </row>
    <row r="88" spans="1:15" x14ac:dyDescent="0.25">
      <c r="A88" t="s">
        <v>126</v>
      </c>
      <c r="B88" t="s">
        <v>8</v>
      </c>
      <c r="D88" t="s">
        <v>119</v>
      </c>
      <c r="E88" t="s">
        <v>8</v>
      </c>
      <c r="G88" t="s">
        <v>121</v>
      </c>
      <c r="H88" t="s">
        <v>8</v>
      </c>
      <c r="J88" t="s">
        <v>21</v>
      </c>
      <c r="K88" t="s">
        <v>8</v>
      </c>
      <c r="M88" t="s">
        <v>164</v>
      </c>
      <c r="N88" t="s">
        <v>10</v>
      </c>
      <c r="O88" t="s">
        <v>171</v>
      </c>
    </row>
    <row r="89" spans="1:15" x14ac:dyDescent="0.25">
      <c r="A89" t="s">
        <v>119</v>
      </c>
      <c r="B89" t="s">
        <v>8</v>
      </c>
      <c r="D89" t="s">
        <v>121</v>
      </c>
      <c r="E89" t="s">
        <v>8</v>
      </c>
      <c r="G89" t="s">
        <v>11</v>
      </c>
      <c r="H89" t="s">
        <v>8</v>
      </c>
      <c r="J89" t="s">
        <v>52</v>
      </c>
      <c r="K89" t="s">
        <v>8</v>
      </c>
      <c r="M89" t="s">
        <v>153</v>
      </c>
      <c r="N89" t="s">
        <v>10</v>
      </c>
      <c r="O89" t="s">
        <v>171</v>
      </c>
    </row>
    <row r="90" spans="1:15" x14ac:dyDescent="0.25">
      <c r="A90" t="s">
        <v>121</v>
      </c>
      <c r="B90" t="s">
        <v>8</v>
      </c>
      <c r="D90" t="s">
        <v>11</v>
      </c>
      <c r="E90" t="s">
        <v>8</v>
      </c>
      <c r="G90" t="s">
        <v>124</v>
      </c>
      <c r="H90" t="s">
        <v>8</v>
      </c>
      <c r="J90" t="s">
        <v>51</v>
      </c>
      <c r="K90" t="s">
        <v>8</v>
      </c>
      <c r="M90" t="s">
        <v>98</v>
      </c>
      <c r="N90" t="s">
        <v>10</v>
      </c>
      <c r="O90" t="s">
        <v>171</v>
      </c>
    </row>
    <row r="91" spans="1:15" x14ac:dyDescent="0.25">
      <c r="A91" t="s">
        <v>11</v>
      </c>
      <c r="B91" t="s">
        <v>8</v>
      </c>
      <c r="D91" t="s">
        <v>124</v>
      </c>
      <c r="E91" t="s">
        <v>8</v>
      </c>
      <c r="G91" t="s">
        <v>12</v>
      </c>
      <c r="H91" t="s">
        <v>8</v>
      </c>
      <c r="J91" t="s">
        <v>49</v>
      </c>
      <c r="K91" t="s">
        <v>8</v>
      </c>
      <c r="M91" t="s">
        <v>15</v>
      </c>
      <c r="N91" t="s">
        <v>10</v>
      </c>
      <c r="O91" t="s">
        <v>171</v>
      </c>
    </row>
    <row r="92" spans="1:15" x14ac:dyDescent="0.25">
      <c r="A92" t="s">
        <v>124</v>
      </c>
      <c r="B92" t="s">
        <v>8</v>
      </c>
      <c r="D92" t="s">
        <v>12</v>
      </c>
      <c r="E92" t="s">
        <v>8</v>
      </c>
      <c r="G92" t="s">
        <v>123</v>
      </c>
      <c r="H92" t="s">
        <v>8</v>
      </c>
      <c r="J92" t="s">
        <v>118</v>
      </c>
      <c r="K92" t="s">
        <v>8</v>
      </c>
      <c r="M92" t="s">
        <v>112</v>
      </c>
      <c r="N92" t="s">
        <v>9</v>
      </c>
      <c r="O92" t="s">
        <v>170</v>
      </c>
    </row>
    <row r="93" spans="1:15" x14ac:dyDescent="0.25">
      <c r="A93" t="s">
        <v>12</v>
      </c>
      <c r="B93" t="s">
        <v>8</v>
      </c>
      <c r="D93" t="s">
        <v>123</v>
      </c>
      <c r="E93" t="s">
        <v>8</v>
      </c>
      <c r="G93" t="s">
        <v>157</v>
      </c>
      <c r="H93" t="s">
        <v>8</v>
      </c>
      <c r="J93" t="s">
        <v>145</v>
      </c>
      <c r="K93" t="s">
        <v>8</v>
      </c>
      <c r="M93" t="s">
        <v>114</v>
      </c>
      <c r="N93" t="s">
        <v>9</v>
      </c>
      <c r="O93" t="s">
        <v>170</v>
      </c>
    </row>
    <row r="94" spans="1:15" x14ac:dyDescent="0.25">
      <c r="A94" t="s">
        <v>123</v>
      </c>
      <c r="B94" t="s">
        <v>8</v>
      </c>
      <c r="D94" t="s">
        <v>141</v>
      </c>
      <c r="E94" t="s">
        <v>8</v>
      </c>
      <c r="G94" t="s">
        <v>130</v>
      </c>
      <c r="H94" t="s">
        <v>8</v>
      </c>
      <c r="J94" t="s">
        <v>119</v>
      </c>
      <c r="K94" t="s">
        <v>8</v>
      </c>
      <c r="M94" t="s">
        <v>113</v>
      </c>
      <c r="N94" t="s">
        <v>9</v>
      </c>
      <c r="O94" t="s">
        <v>170</v>
      </c>
    </row>
    <row r="95" spans="1:15" x14ac:dyDescent="0.25">
      <c r="A95" t="s">
        <v>127</v>
      </c>
      <c r="B95" t="s">
        <v>8</v>
      </c>
      <c r="D95" t="s">
        <v>130</v>
      </c>
      <c r="E95" t="s">
        <v>8</v>
      </c>
      <c r="G95" t="s">
        <v>132</v>
      </c>
      <c r="H95" t="s">
        <v>8</v>
      </c>
      <c r="J95" t="s">
        <v>121</v>
      </c>
      <c r="K95" t="s">
        <v>8</v>
      </c>
      <c r="M95" t="s">
        <v>116</v>
      </c>
      <c r="N95" t="s">
        <v>9</v>
      </c>
      <c r="O95" t="s">
        <v>170</v>
      </c>
    </row>
    <row r="96" spans="1:15" x14ac:dyDescent="0.25">
      <c r="A96" t="s">
        <v>130</v>
      </c>
      <c r="B96" t="s">
        <v>8</v>
      </c>
      <c r="D96" t="s">
        <v>132</v>
      </c>
      <c r="E96" t="s">
        <v>8</v>
      </c>
      <c r="G96" t="s">
        <v>131</v>
      </c>
      <c r="H96" t="s">
        <v>8</v>
      </c>
      <c r="J96" t="s">
        <v>148</v>
      </c>
      <c r="K96" t="s">
        <v>8</v>
      </c>
      <c r="M96" t="s">
        <v>117</v>
      </c>
      <c r="N96" t="s">
        <v>9</v>
      </c>
      <c r="O96" t="s">
        <v>170</v>
      </c>
    </row>
    <row r="97" spans="1:15" x14ac:dyDescent="0.25">
      <c r="A97" t="s">
        <v>132</v>
      </c>
      <c r="B97" t="s">
        <v>8</v>
      </c>
      <c r="D97" t="s">
        <v>131</v>
      </c>
      <c r="E97" t="s">
        <v>8</v>
      </c>
      <c r="G97" t="s">
        <v>128</v>
      </c>
      <c r="H97" t="s">
        <v>8</v>
      </c>
      <c r="J97" t="s">
        <v>3</v>
      </c>
      <c r="K97" t="s">
        <v>8</v>
      </c>
      <c r="M97" t="s">
        <v>18</v>
      </c>
      <c r="N97" t="s">
        <v>9</v>
      </c>
      <c r="O97" t="s">
        <v>172</v>
      </c>
    </row>
    <row r="98" spans="1:15" x14ac:dyDescent="0.25">
      <c r="A98" t="s">
        <v>131</v>
      </c>
      <c r="B98" t="s">
        <v>8</v>
      </c>
      <c r="D98" t="s">
        <v>128</v>
      </c>
      <c r="E98" t="s">
        <v>8</v>
      </c>
      <c r="G98" t="s">
        <v>148</v>
      </c>
      <c r="H98" t="s">
        <v>8</v>
      </c>
      <c r="J98" t="s">
        <v>4</v>
      </c>
      <c r="K98" t="s">
        <v>8</v>
      </c>
      <c r="M98" t="s">
        <v>48</v>
      </c>
      <c r="N98" t="s">
        <v>134</v>
      </c>
      <c r="O98" t="s">
        <v>169</v>
      </c>
    </row>
    <row r="99" spans="1:15" x14ac:dyDescent="0.25">
      <c r="A99" t="s">
        <v>128</v>
      </c>
      <c r="B99" t="s">
        <v>8</v>
      </c>
      <c r="D99" t="s">
        <v>148</v>
      </c>
      <c r="E99" t="s">
        <v>8</v>
      </c>
      <c r="G99" t="s">
        <v>3</v>
      </c>
      <c r="H99" t="s">
        <v>8</v>
      </c>
      <c r="J99" t="s">
        <v>11</v>
      </c>
      <c r="K99" t="s">
        <v>8</v>
      </c>
      <c r="M99" t="s">
        <v>50</v>
      </c>
      <c r="N99" t="s">
        <v>134</v>
      </c>
      <c r="O99" t="s">
        <v>169</v>
      </c>
    </row>
    <row r="100" spans="1:15" x14ac:dyDescent="0.25">
      <c r="A100" t="s">
        <v>122</v>
      </c>
      <c r="B100" t="s">
        <v>8</v>
      </c>
      <c r="D100" t="s">
        <v>3</v>
      </c>
      <c r="E100" t="s">
        <v>8</v>
      </c>
      <c r="G100" t="s">
        <v>4</v>
      </c>
      <c r="H100" t="s">
        <v>8</v>
      </c>
      <c r="J100" t="s">
        <v>124</v>
      </c>
      <c r="K100" t="s">
        <v>8</v>
      </c>
      <c r="M100" t="s">
        <v>27</v>
      </c>
      <c r="N100" t="s">
        <v>134</v>
      </c>
      <c r="O100" t="s">
        <v>169</v>
      </c>
    </row>
    <row r="101" spans="1:15" x14ac:dyDescent="0.25">
      <c r="A101" t="s">
        <v>125</v>
      </c>
      <c r="B101" t="s">
        <v>8</v>
      </c>
      <c r="D101" t="s">
        <v>4</v>
      </c>
      <c r="E101" t="s">
        <v>8</v>
      </c>
      <c r="G101" t="s">
        <v>154</v>
      </c>
      <c r="H101" t="s">
        <v>8</v>
      </c>
      <c r="J101" t="s">
        <v>12</v>
      </c>
      <c r="K101" t="s">
        <v>8</v>
      </c>
      <c r="M101" t="s">
        <v>53</v>
      </c>
      <c r="N101" t="s">
        <v>134</v>
      </c>
      <c r="O101" t="s">
        <v>169</v>
      </c>
    </row>
    <row r="102" spans="1:15" x14ac:dyDescent="0.25">
      <c r="A102" t="s">
        <v>3</v>
      </c>
      <c r="B102" t="s">
        <v>8</v>
      </c>
      <c r="D102" t="s">
        <v>154</v>
      </c>
      <c r="E102" t="s">
        <v>8</v>
      </c>
      <c r="J102" t="s">
        <v>123</v>
      </c>
      <c r="K102" t="s">
        <v>8</v>
      </c>
      <c r="M102" t="s">
        <v>28</v>
      </c>
      <c r="N102" t="s">
        <v>134</v>
      </c>
      <c r="O102" t="s">
        <v>169</v>
      </c>
    </row>
    <row r="103" spans="1:15" x14ac:dyDescent="0.25">
      <c r="A103" t="s">
        <v>4</v>
      </c>
      <c r="B103" t="s">
        <v>8</v>
      </c>
      <c r="J103" t="s">
        <v>154</v>
      </c>
      <c r="K103" t="s">
        <v>8</v>
      </c>
    </row>
    <row r="112" spans="1:15" x14ac:dyDescent="0.25">
      <c r="B112" s="2"/>
    </row>
  </sheetData>
  <sheetProtection algorithmName="SHA-512" hashValue="Rkiu/RiwPDJMGaJ2V29FqfNiX5SuKYKQEO+/+60qSO7EeI+ArprCibrBgMjL7191dj6mh8FYAfzyF8JvxxGlxw==" saltValue="L2CyleZBDqE+jzwuwW5bjg==" spinCount="100000" sheet="1" objects="1" scenarios="1"/>
  <autoFilter ref="D2:E2" xr:uid="{00000000-0009-0000-0000-000002000000}">
    <sortState xmlns:xlrd2="http://schemas.microsoft.com/office/spreadsheetml/2017/richdata2" ref="D3:E102">
      <sortCondition ref="E2"/>
    </sortState>
  </autoFilter>
  <sortState xmlns:xlrd2="http://schemas.microsoft.com/office/spreadsheetml/2017/richdata2" ref="A3:B103">
    <sortCondition ref="B3:B103"/>
    <sortCondition ref="A3:A103"/>
  </sortState>
  <mergeCells count="6">
    <mergeCell ref="Q1:R1"/>
    <mergeCell ref="A1:B1"/>
    <mergeCell ref="D1:E1"/>
    <mergeCell ref="G1:H1"/>
    <mergeCell ref="J1:K1"/>
    <mergeCell ref="M1:N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7"/>
  <sheetViews>
    <sheetView workbookViewId="0">
      <selection activeCell="A4" sqref="A4"/>
    </sheetView>
  </sheetViews>
  <sheetFormatPr defaultRowHeight="13.2" x14ac:dyDescent="0.25"/>
  <cols>
    <col min="1" max="1" width="88" bestFit="1" customWidth="1"/>
  </cols>
  <sheetData>
    <row r="1" spans="1:1" x14ac:dyDescent="0.25">
      <c r="A1" s="3" t="s">
        <v>33</v>
      </c>
    </row>
    <row r="3" spans="1:1" ht="26.4" x14ac:dyDescent="0.25">
      <c r="A3" s="29" t="s">
        <v>179</v>
      </c>
    </row>
    <row r="4" spans="1:1" x14ac:dyDescent="0.25">
      <c r="A4" s="29" t="s">
        <v>178</v>
      </c>
    </row>
    <row r="6" spans="1:1" x14ac:dyDescent="0.25">
      <c r="A6" t="s">
        <v>34</v>
      </c>
    </row>
    <row r="14" spans="1:1" x14ac:dyDescent="0.25">
      <c r="A14" s="3"/>
    </row>
    <row r="19" spans="1:1" x14ac:dyDescent="0.25">
      <c r="A19" s="2"/>
    </row>
    <row r="20" spans="1:1" x14ac:dyDescent="0.25">
      <c r="A20" s="2"/>
    </row>
    <row r="22" spans="1:1" x14ac:dyDescent="0.25">
      <c r="A22" s="2"/>
    </row>
    <row r="23" spans="1:1" x14ac:dyDescent="0.25">
      <c r="A23" s="2"/>
    </row>
    <row r="24" spans="1:1" x14ac:dyDescent="0.25">
      <c r="A24" s="2"/>
    </row>
    <row r="25" spans="1:1" x14ac:dyDescent="0.25">
      <c r="A25" s="2"/>
    </row>
    <row r="26" spans="1:1" x14ac:dyDescent="0.25">
      <c r="A26" s="2"/>
    </row>
    <row r="27" spans="1:1" x14ac:dyDescent="0.25">
      <c r="A27" s="2"/>
    </row>
  </sheetData>
  <sheetProtection algorithmName="SHA-512" hashValue="jAMjzAzfqWjo3g7ujNdB0MGjr/qN8Rfj0AuWsGxUI80rjxUfmNpd0yCbSkuGYq2AgV/edztmEvBwMiAmWMs2bw==" saltValue="Q6riaORqhv0OBjLESHByVA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T_Standard" ma:contentTypeID="0x0101002B71BA3BFA6C0843BA0B3254B5AA301301010022DBDABCDCE8684A82ECBED8EE2D9748" ma:contentTypeVersion="30" ma:contentTypeDescription="Default Audit Scotland content type no disposal policy set as will be managed by policy and labels. **  On prem version has 18 month retention policy for documents and 7 years for records. **" ma:contentTypeScope="" ma:versionID="9673de1afde6f9f7ee4acf0c21b625d4">
  <xsd:schema xmlns:xsd="http://www.w3.org/2001/XMLSchema" xmlns:xs="http://www.w3.org/2001/XMLSchema" xmlns:p="http://schemas.microsoft.com/office/2006/metadata/properties" xmlns:ns2="http://schemas.microsoft.com/sharepoint.v3" xmlns:ns3="73f26e51-a65a-41ce-be09-e93be5a6c1b5" xmlns:ns4="d437ffa8-fbfc-4374-9108-1cc0a1d3d6e7" xmlns:ns5="0be0658a-4743-490f-9c93-4b5fcc123360" targetNamespace="http://schemas.microsoft.com/office/2006/metadata/properties" ma:root="true" ma:fieldsID="67da5d1f5bc49d16ebe0b0290750dc8a" ns2:_="" ns3:_="" ns4:_="" ns5:_="">
    <xsd:import namespace="http://schemas.microsoft.com/sharepoint.v3"/>
    <xsd:import namespace="73f26e51-a65a-41ce-be09-e93be5a6c1b5"/>
    <xsd:import namespace="d437ffa8-fbfc-4374-9108-1cc0a1d3d6e7"/>
    <xsd:import namespace="0be0658a-4743-490f-9c93-4b5fcc123360"/>
    <xsd:element name="properties">
      <xsd:complexType>
        <xsd:sequence>
          <xsd:element name="documentManagement">
            <xsd:complexType>
              <xsd:all>
                <xsd:element ref="ns2:CategoryDescription" minOccurs="0"/>
                <xsd:element ref="ns3:pcbab628bf1f42f98723a759df8ca16e" minOccurs="0"/>
                <xsd:element ref="ns3:TaxCatchAll" minOccurs="0"/>
                <xsd:element ref="ns3:TaxCatchAllLabel" minOccurs="0"/>
                <xsd:element ref="ns3:k8e16aff76864e2f951abb3e671768fa" minOccurs="0"/>
                <xsd:element ref="ns4:MediaServiceFastMetadata" minOccurs="0"/>
                <xsd:element ref="ns5:SharedWithDetails" minOccurs="0"/>
                <xsd:element ref="ns4:MediaServiceMetadata" minOccurs="0"/>
                <xsd:element ref="ns5:SharedWithUser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1" nillable="true" ma:displayName="Description" ma:description="A short summary of the information contents. Retained for legacy purposes." ma:internalName="CategoryDescrip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26e51-a65a-41ce-be09-e93be5a6c1b5" elementFormDefault="qualified">
    <xsd:import namespace="http://schemas.microsoft.com/office/2006/documentManagement/types"/>
    <xsd:import namespace="http://schemas.microsoft.com/office/infopath/2007/PartnerControls"/>
    <xsd:element name="pcbab628bf1f42f98723a759df8ca16e" ma:index="8" ma:taxonomy="true" ma:internalName="pcbab628bf1f42f98723a759df8ca16e" ma:taxonomyFieldName="Classification" ma:displayName="Classification" ma:default="1;#Public|653dd377-ab6e-4d8f-beb4-d731c3e5e708" ma:fieldId="{9cbab628-bf1f-42f9-8723-a759df8ca16e}" ma:sspId="1600c076-bcf7-41be-9e19-69f1fc815d70" ma:termSetId="39710258-30fe-4605-9813-cbc16f1010a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36e82fe8-f79f-43c7-9285-29ce5b7625f5}" ma:internalName="TaxCatchAll" ma:showField="CatchAllData" ma:web="0be0658a-4743-490f-9c93-4b5fcc1233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36e82fe8-f79f-43c7-9285-29ce5b7625f5}" ma:internalName="TaxCatchAllLabel" ma:readOnly="true" ma:showField="CatchAllDataLabel" ma:web="0be0658a-4743-490f-9c93-4b5fcc1233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8e16aff76864e2f951abb3e671768fa" ma:index="13" ma:taxonomy="true" ma:internalName="k8e16aff76864e2f951abb3e671768fa" ma:taxonomyFieldName="Information_x0020_Owner" ma:displayName="Information Owner" ma:readOnly="false" ma:default="2;#Audit Quality and Appointments|a4624066-48a3-49dc-a04b-d3e03bb72dfe" ma:fieldId="{48e16aff-7686-4e2f-951a-bb3e671768fa}" ma:sspId="1600c076-bcf7-41be-9e19-69f1fc815d70" ma:termSetId="53369e55-e008-436f-9d85-4123d8b771a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37ffa8-fbfc-4374-9108-1cc0a1d3d6e7" elementFormDefault="qualified">
    <xsd:import namespace="http://schemas.microsoft.com/office/2006/documentManagement/types"/>
    <xsd:import namespace="http://schemas.microsoft.com/office/infopath/2007/PartnerControls"/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e0658a-4743-490f-9c93-4b5fcc123360" elementFormDefault="qualified">
    <xsd:import namespace="http://schemas.microsoft.com/office/2006/documentManagement/types"/>
    <xsd:import namespace="http://schemas.microsoft.com/office/infopath/2007/PartnerControls"/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1600c076-bcf7-41be-9e19-69f1fc815d70" ContentTypeId="0x0101002B71BA3BFA6C0843BA0B3254B5AA30130101" PreviousValue="fals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3f26e51-a65a-41ce-be09-e93be5a6c1b5">
      <Value>2</Value>
      <Value>1</Value>
    </TaxCatchAll>
    <pcbab628bf1f42f98723a759df8ca16e xmlns="73f26e51-a65a-41ce-be09-e93be5a6c1b5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</TermName>
          <TermId xmlns="http://schemas.microsoft.com/office/infopath/2007/PartnerControls">653dd377-ab6e-4d8f-beb4-d731c3e5e708</TermId>
        </TermInfo>
      </Terms>
    </pcbab628bf1f42f98723a759df8ca16e>
    <CategoryDescription xmlns="http://schemas.microsoft.com/sharepoint.v3" xsi:nil="true"/>
    <k8e16aff76864e2f951abb3e671768fa xmlns="73f26e51-a65a-41ce-be09-e93be5a6c1b5">
      <Terms xmlns="http://schemas.microsoft.com/office/infopath/2007/PartnerControls">
        <TermInfo xmlns="http://schemas.microsoft.com/office/infopath/2007/PartnerControls">
          <TermName xmlns="http://schemas.microsoft.com/office/infopath/2007/PartnerControls">Audit Quality and Appointments</TermName>
          <TermId xmlns="http://schemas.microsoft.com/office/infopath/2007/PartnerControls">a4624066-48a3-49dc-a04b-d3e03bb72dfe</TermId>
        </TermInfo>
      </Terms>
    </k8e16aff76864e2f951abb3e671768fa>
    <SharedWithUsers xmlns="0be0658a-4743-490f-9c93-4b5fcc123360">
      <UserInfo>
        <DisplayName>Owen Smith</DisplayName>
        <AccountId>15</AccountId>
        <AccountType/>
      </UserInfo>
      <UserInfo>
        <DisplayName>Elaine Boyd</DisplayName>
        <AccountId>14</AccountId>
        <AccountType/>
      </UserInfo>
      <UserInfo>
        <DisplayName>Fiona McFarlane</DisplayName>
        <AccountId>70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21DEAF4-5DCC-4926-BB72-19DEA0B320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EF0961-400E-4590-AE5A-0F0700BA9D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.v3"/>
    <ds:schemaRef ds:uri="73f26e51-a65a-41ce-be09-e93be5a6c1b5"/>
    <ds:schemaRef ds:uri="d437ffa8-fbfc-4374-9108-1cc0a1d3d6e7"/>
    <ds:schemaRef ds:uri="0be0658a-4743-490f-9c93-4b5fcc1233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4256FA-EDDF-4EEA-AAA0-906C50C26EC7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018BADB0-5302-4817-88FB-C9ACB02AD926}">
  <ds:schemaRefs>
    <ds:schemaRef ds:uri="http://purl.org/dc/dcmitype/"/>
    <ds:schemaRef ds:uri="http://schemas.microsoft.com/sharepoint.v3"/>
    <ds:schemaRef ds:uri="http://schemas.microsoft.com/office/infopath/2007/PartnerControls"/>
    <ds:schemaRef ds:uri="73f26e51-a65a-41ce-be09-e93be5a6c1b5"/>
    <ds:schemaRef ds:uri="0be0658a-4743-490f-9c93-4b5fcc123360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d437ffa8-fbfc-4374-9108-1cc0a1d3d6e7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Progress</vt:lpstr>
      <vt:lpstr>M</vt:lpstr>
      <vt:lpstr>Data</vt:lpstr>
      <vt:lpstr>Instructions</vt:lpstr>
      <vt:lpstr>Auditor</vt:lpstr>
      <vt:lpstr>Audits</vt:lpstr>
      <vt:lpstr>CurrentAuditor</vt:lpstr>
      <vt:lpstr>CurrentData</vt:lpstr>
      <vt:lpstr>Data</vt:lpstr>
      <vt:lpstr>Deadlines</vt:lpstr>
      <vt:lpstr>Period</vt:lpstr>
      <vt:lpstr>Year</vt:lpstr>
      <vt:lpstr>YesNo</vt:lpstr>
    </vt:vector>
  </TitlesOfParts>
  <Company>Audit Scotland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progress report</dc:title>
  <dc:creator>JGilchrist@audit-scotland.gov.uk</dc:creator>
  <cp:lastModifiedBy>John Gilchrist</cp:lastModifiedBy>
  <cp:lastPrinted>2016-10-11T07:06:31Z</cp:lastPrinted>
  <dcterms:created xsi:type="dcterms:W3CDTF">2002-06-12T11:52:00Z</dcterms:created>
  <dcterms:modified xsi:type="dcterms:W3CDTF">2021-01-08T11:03:29Z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0x0101002B71BA3BFA6C0843BA0B3254B5AA301301010022DBDABCDCE8684A82ECBED8EE2D9748</vt:lpwstr>
  </property>
  <property fmtid="{D5CDD505-2E9C-101B-9397-08002B2CF9AE}" pid="3" name="Sector">
    <vt:lpwstr>130;#All|684d4b5e-be33-452a-87b9-811e1ab3f7cb</vt:lpwstr>
  </property>
  <property fmtid="{D5CDD505-2E9C-101B-9397-08002B2CF9AE}" pid="4" name="Information Owner">
    <vt:lpwstr>2;#Audit Quality and Appointments|a4624066-48a3-49dc-a04b-d3e03bb72dfe</vt:lpwstr>
  </property>
  <property fmtid="{D5CDD505-2E9C-101B-9397-08002B2CF9AE}" pid="5" name="Classification">
    <vt:lpwstr>1;#Public|653dd377-ab6e-4d8f-beb4-d731c3e5e708</vt:lpwstr>
  </property>
  <property fmtid="{D5CDD505-2E9C-101B-9397-08002B2CF9AE}" pid="6" name="Document Status">
    <vt:lpwstr>30;#Complete|db7f31b0-2f75-4fab-9175-364e6925ac00</vt:lpwstr>
  </property>
  <property fmtid="{D5CDD505-2E9C-101B-9397-08002B2CF9AE}" pid="7" name="Audit Year">
    <vt:lpwstr>2215;#2017-2018|ccdc02f7-ff02-46b2-95d9-14710010d83c</vt:lpwstr>
  </property>
  <property fmtid="{D5CDD505-2E9C-101B-9397-08002B2CF9AE}" pid="8" name="_dlc_policyId">
    <vt:lpwstr>0x0101002651B69664B57D42B5D65DE99314DA850101</vt:lpwstr>
  </property>
  <property fmtid="{D5CDD505-2E9C-101B-9397-08002B2CF9AE}" pid="9" name="ItemRetentionFormula">
    <vt:lpwstr>&lt;formula id="Microsoft.Office.RecordsManagement.PolicyFeatures.Expiration.Formula.BuiltIn"&gt;&lt;number&gt;18&lt;/number&gt;&lt;property&gt;Modified&lt;/property&gt;&lt;propertyId&gt;28cf69c5-fa48-462a-b5cd-27b6f9d2bd5f&lt;/propertyId&gt;&lt;period&gt;months&lt;/period&gt;&lt;/formula&gt;</vt:lpwstr>
  </property>
  <property fmtid="{D5CDD505-2E9C-101B-9397-08002B2CF9AE}" pid="10" name="Order">
    <vt:r8>486700</vt:r8>
  </property>
  <property fmtid="{D5CDD505-2E9C-101B-9397-08002B2CF9AE}" pid="11" name="Auditor">
    <vt:lpwstr>406;#None|17aac1d0-b516-4407-86da-a731deba7ce8</vt:lpwstr>
  </property>
  <property fmtid="{D5CDD505-2E9C-101B-9397-08002B2CF9AE}" pid="12" name="xd_ProgID">
    <vt:lpwstr/>
  </property>
  <property fmtid="{D5CDD505-2E9C-101B-9397-08002B2CF9AE}" pid="13" name="TemplateUrl">
    <vt:lpwstr/>
  </property>
  <property fmtid="{D5CDD505-2E9C-101B-9397-08002B2CF9AE}" pid="14" name="Audits">
    <vt:lpwstr>116;#All|684d4b5e-be33-452a-87b9-811e1ab3f7cb</vt:lpwstr>
  </property>
  <property fmtid="{D5CDD505-2E9C-101B-9397-08002B2CF9AE}" pid="15" name="_CopySource">
    <vt:lpwstr/>
  </property>
  <property fmtid="{D5CDD505-2E9C-101B-9397-08002B2CF9AE}" pid="16" name="_dlc_LastRun">
    <vt:lpwstr>07/05/2017 20:02:52</vt:lpwstr>
  </property>
  <property fmtid="{D5CDD505-2E9C-101B-9397-08002B2CF9AE}" pid="17" name="_dlc_ItemStageId">
    <vt:lpwstr>5</vt:lpwstr>
  </property>
  <property fmtid="{D5CDD505-2E9C-101B-9397-08002B2CF9AE}" pid="18" name="TaxKeyword">
    <vt:lpwstr/>
  </property>
  <property fmtid="{D5CDD505-2E9C-101B-9397-08002B2CF9AE}" pid="19" name="TaxKeywordTaxHTField">
    <vt:lpwstr/>
  </property>
  <property fmtid="{D5CDD505-2E9C-101B-9397-08002B2CF9AE}" pid="20" name="m823e58b371e49d09bcd69a88b1c2ce4">
    <vt:lpwstr>Complete|db7f31b0-2f75-4fab-9175-364e6925ac00</vt:lpwstr>
  </property>
</Properties>
</file>